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55" windowHeight="11925" activeTab="0"/>
  </bookViews>
  <sheets>
    <sheet name="Make Ready &amp; Vacancy Tracking" sheetId="1" r:id="rId1"/>
    <sheet name="AR Timely" sheetId="2" r:id="rId2"/>
    <sheet name="AR Summary" sheetId="3" r:id="rId3"/>
    <sheet name="Rent Collection" sheetId="4" r:id="rId4"/>
    <sheet name="Rent Summary" sheetId="5" r:id="rId5"/>
    <sheet name="Maintenance Timesheets" sheetId="6" r:id="rId6"/>
    <sheet name="Audit Tracking" sheetId="7" r:id="rId7"/>
  </sheets>
  <definedNames>
    <definedName name="_xlfn.DAYS" hidden="1">#NAME?</definedName>
    <definedName name="_xlnm.Print_Area" localSheetId="2">'AR Summary'!$A$2:$L$31</definedName>
    <definedName name="_xlnm.Print_Area" localSheetId="1">'AR Timely'!$A$2:$L$80</definedName>
    <definedName name="_xlnm.Print_Area" localSheetId="0">'Make Ready &amp; Vacancy Tracking'!$A$1:$M$42</definedName>
    <definedName name="_xlnm.Print_Area" localSheetId="3">'Rent Collection'!$A$28:$H$105</definedName>
    <definedName name="_xlnm.Print_Area" localSheetId="4">'Rent Summary'!$A$1:$F$41</definedName>
  </definedNames>
  <calcPr fullCalcOnLoad="1"/>
</workbook>
</file>

<file path=xl/sharedStrings.xml><?xml version="1.0" encoding="utf-8"?>
<sst xmlns="http://schemas.openxmlformats.org/spreadsheetml/2006/main" count="758" uniqueCount="315">
  <si>
    <t>Unit</t>
  </si>
  <si>
    <t>Previous Resident</t>
  </si>
  <si>
    <t>Prospect/New Resident</t>
  </si>
  <si>
    <t>Total Days Vacant</t>
  </si>
  <si>
    <t>Rent Ready Days</t>
  </si>
  <si>
    <t>Rent Ready Date</t>
  </si>
  <si>
    <t>Move-Out Date</t>
  </si>
  <si>
    <t>Move-In Date</t>
  </si>
  <si>
    <t>Unit No.</t>
  </si>
  <si>
    <t>Move in and move out date from Resident screen Lease Info tab</t>
  </si>
  <si>
    <t>Date Ready from Unit screen Occupancy tab</t>
  </si>
  <si>
    <t># of day from vacancy start date through rent ready date</t>
  </si>
  <si>
    <t>Day before move in date from Resident screen Lease Info tab</t>
  </si>
  <si>
    <t>New Move-In Date</t>
  </si>
  <si>
    <t># of days from move-out date to move-in date</t>
  </si>
  <si>
    <t>BRs</t>
  </si>
  <si>
    <t>If lease not executed, no date</t>
  </si>
  <si>
    <t>Days vacant then to end of filter period</t>
  </si>
  <si>
    <t>Filter criteria: Property, date range. Report organized by property by unit. Summary: Units vacant in period, total days to rent ready, total days vacant, average days to rent ready and average days vacant</t>
  </si>
  <si>
    <t>Total Rent Ready</t>
  </si>
  <si>
    <t>Ave Rent Ready</t>
  </si>
  <si>
    <t>Ave Days Vacant</t>
  </si>
  <si>
    <t>Summary Information</t>
  </si>
  <si>
    <t>Property Name and Code</t>
  </si>
  <si>
    <t>Evergreen Court (202ec)</t>
  </si>
  <si>
    <t># Units</t>
  </si>
  <si>
    <t>Scheduled Recert Date</t>
  </si>
  <si>
    <t>30-days or less</t>
  </si>
  <si>
    <t>91-120 Days</t>
  </si>
  <si>
    <t>61-90 Days</t>
  </si>
  <si>
    <t>31-60 Days</t>
  </si>
  <si>
    <t>Total Due</t>
  </si>
  <si>
    <t>Wiggums Park Place (wpp)</t>
  </si>
  <si>
    <t>AR Date</t>
  </si>
  <si>
    <t>Number</t>
  </si>
  <si>
    <t>Pending (not started)</t>
  </si>
  <si>
    <t>Incomplete (started)</t>
  </si>
  <si>
    <t>Complete</t>
  </si>
  <si>
    <t>Percent Complete</t>
  </si>
  <si>
    <t>Timely Completion</t>
  </si>
  <si>
    <t>Timely Percentage</t>
  </si>
  <si>
    <t>Resident Code</t>
  </si>
  <si>
    <t>HOH Name</t>
  </si>
  <si>
    <t>Complete Not Timely</t>
  </si>
  <si>
    <t>t0046817</t>
  </si>
  <si>
    <t>t0046816</t>
  </si>
  <si>
    <t>t0046868</t>
  </si>
  <si>
    <t>t0046861</t>
  </si>
  <si>
    <t>t0046800</t>
  </si>
  <si>
    <t>t0046782</t>
  </si>
  <si>
    <t>t0046872</t>
  </si>
  <si>
    <t>t0046805</t>
  </si>
  <si>
    <t>t0046871</t>
  </si>
  <si>
    <t>t0046772</t>
  </si>
  <si>
    <t>t0046869</t>
  </si>
  <si>
    <t>t0046789</t>
  </si>
  <si>
    <t>30-days or Less</t>
  </si>
  <si>
    <t>complete 30 days before due date. Date found in certification Date Completed or Owner signed date</t>
  </si>
  <si>
    <t>Charges</t>
  </si>
  <si>
    <t>Receipts</t>
  </si>
  <si>
    <t>% Collected</t>
  </si>
  <si>
    <t>Current Delinquent</t>
  </si>
  <si>
    <t>Total Delinquent</t>
  </si>
  <si>
    <t>Current Month Tenant Rent</t>
  </si>
  <si>
    <t>HAP</t>
  </si>
  <si>
    <t>HCV/PBV</t>
  </si>
  <si>
    <t>Tenant Rent</t>
  </si>
  <si>
    <t>Charge code 'rent"</t>
  </si>
  <si>
    <t>Charge code 'tensub'</t>
  </si>
  <si>
    <t>Meadows II Senior (shm2)</t>
  </si>
  <si>
    <t>Meadows III Senior (shm3)</t>
  </si>
  <si>
    <t>Meadows I Senior(shm1)</t>
  </si>
  <si>
    <t>Lake Woods II Senior (shlk2)</t>
  </si>
  <si>
    <t>EHA Senior Housing I</t>
  </si>
  <si>
    <t xml:space="preserve">Tenant </t>
  </si>
  <si>
    <t>Post Month</t>
  </si>
  <si>
    <t>Receipt</t>
  </si>
  <si>
    <t>Delinquent</t>
  </si>
  <si>
    <t>Meadows I Senior (shm1)</t>
  </si>
  <si>
    <t>t0043441</t>
  </si>
  <si>
    <t>Total</t>
  </si>
  <si>
    <t>t0047855</t>
  </si>
  <si>
    <t>t0043274</t>
  </si>
  <si>
    <t>Apt. No.</t>
  </si>
  <si>
    <t>t0043630</t>
  </si>
  <si>
    <t>t0043294</t>
  </si>
  <si>
    <t>t0043300</t>
  </si>
  <si>
    <t>t0043302</t>
  </si>
  <si>
    <t>t0047907</t>
  </si>
  <si>
    <t>t0043362</t>
  </si>
  <si>
    <t>t0043366</t>
  </si>
  <si>
    <t>t0043371</t>
  </si>
  <si>
    <t>t0047926</t>
  </si>
  <si>
    <t>t0043402</t>
  </si>
  <si>
    <t>t0043403</t>
  </si>
  <si>
    <t>Charge code 'hap59'</t>
  </si>
  <si>
    <t>Katrina Tucker</t>
  </si>
  <si>
    <t>I envision 2 different levels of detail in this report. The first level is a portfolio level. Each Senior Property Manager (SPM) can run a report based on a date range to see how their assigned maintenance employees' hours by day. The second is by maintenance employee. The employee will use this report to complete their timesheet and correct any data entry errors for work orders in Voyager. This report will also list WO completed by day in the date range.</t>
  </si>
  <si>
    <t>SPM Name</t>
  </si>
  <si>
    <t>Employee code</t>
  </si>
  <si>
    <t>Date</t>
  </si>
  <si>
    <t>hrs</t>
  </si>
  <si>
    <t>SPM name is the Supervisor name in the Users screen.</t>
  </si>
  <si>
    <t xml:space="preserve">I want the report to highlight days with hours worked over 8.1 or under 7.0, excluding Saturday and Sunday. </t>
  </si>
  <si>
    <t>Date Range Hours</t>
  </si>
  <si>
    <t>Actual Hours</t>
  </si>
  <si>
    <t>Date range hours are the days from the date range, excluding weekends, times 8 hours.</t>
  </si>
  <si>
    <t>Possible OT Hours</t>
  </si>
  <si>
    <t>Housing Mgmt Days</t>
  </si>
  <si>
    <t># of days from rent ready to move-in date</t>
  </si>
  <si>
    <t>Employee Lastname</t>
  </si>
  <si>
    <t>Employee Code</t>
  </si>
  <si>
    <t xml:space="preserve">This is a summary report for the WO information listed below </t>
  </si>
  <si>
    <t>Empoyee Lastname</t>
  </si>
  <si>
    <t>WO #</t>
  </si>
  <si>
    <t>Total Time</t>
  </si>
  <si>
    <t>WO Time</t>
  </si>
  <si>
    <t>Start Time</t>
  </si>
  <si>
    <t>End Time</t>
  </si>
  <si>
    <t>Category</t>
  </si>
  <si>
    <t>Tech Notes</t>
  </si>
  <si>
    <t>Brief Description</t>
  </si>
  <si>
    <t>Hours</t>
  </si>
  <si>
    <t>Inventory Warehouse (0)</t>
  </si>
  <si>
    <t>Baker Heights (001)</t>
  </si>
  <si>
    <t>Grandview Apartments (gv)</t>
  </si>
  <si>
    <t>Pivotal Point Apartments (060)</t>
  </si>
  <si>
    <t>Daily Total</t>
  </si>
  <si>
    <t>% Time @ Property</t>
  </si>
  <si>
    <t>percent</t>
  </si>
  <si>
    <t>Make Ready</t>
  </si>
  <si>
    <t>Emergency</t>
  </si>
  <si>
    <t>Standing WO</t>
  </si>
  <si>
    <t>morning Duties</t>
  </si>
  <si>
    <t>Complete.  Painted unit, custodial work...</t>
  </si>
  <si>
    <t>break</t>
  </si>
  <si>
    <t>Cleaned burner</t>
  </si>
  <si>
    <t>Morning Duties</t>
  </si>
  <si>
    <t>Make Ready 729 Linden</t>
  </si>
  <si>
    <t>Break</t>
  </si>
  <si>
    <t>No Hot Water</t>
  </si>
  <si>
    <t>Emergency Call-in</t>
  </si>
  <si>
    <t>Routine</t>
  </si>
  <si>
    <t>litter pickup on walkways, playground grass, stairs, sidewalks</t>
  </si>
  <si>
    <t>replaced Ballast and bulbs for fixture</t>
  </si>
  <si>
    <t>Replaced with new</t>
  </si>
  <si>
    <t>replaced lights bulbs in kitchen,bathroom, unplugged clogged bath tub</t>
  </si>
  <si>
    <t>Trash Removal</t>
  </si>
  <si>
    <t>new bulb for kitchen light</t>
  </si>
  <si>
    <t>Refrigerator is not working</t>
  </si>
  <si>
    <t>repeat for all days in date range</t>
  </si>
  <si>
    <t>Property Code/Unit</t>
  </si>
  <si>
    <t>gv-2029</t>
  </si>
  <si>
    <t>gv-2113</t>
  </si>
  <si>
    <t>gv</t>
  </si>
  <si>
    <t>gv-2124</t>
  </si>
  <si>
    <t>gv-2108</t>
  </si>
  <si>
    <t>gv-2136</t>
  </si>
  <si>
    <t xml:space="preserve">Filter criteria: Property, either AR Date Range or Pending Certs within 120-days, Program Type: 50059, Tax Credit, HOME.      Some of our tax credit properties are combined with Housing Trust Funds (HTF). The HTF rules require a full certification every 6th year of occupancy. Is there a way to use this report to highlight this requirement? </t>
  </si>
  <si>
    <t>Caseworker</t>
  </si>
  <si>
    <t>Total Audited</t>
  </si>
  <si>
    <t>Critical Pass</t>
  </si>
  <si>
    <t>Critical Fail</t>
  </si>
  <si>
    <t>MI Audited</t>
  </si>
  <si>
    <t>MI Pass Critical</t>
  </si>
  <si>
    <t>MI Fail Critical</t>
  </si>
  <si>
    <t>This is a summary report that I want to run by Senior Property Manager (SPM), property or individual caseworker. A date filter to run the report for a period of time.</t>
  </si>
  <si>
    <t>Property</t>
  </si>
  <si>
    <t>If run by property.</t>
  </si>
  <si>
    <t>Everett Affordable Housing Portfolio</t>
  </si>
  <si>
    <t>Alla Greben</t>
  </si>
  <si>
    <t>Pass %</t>
  </si>
  <si>
    <t>BC</t>
  </si>
  <si>
    <t>MV</t>
  </si>
  <si>
    <t>Oakes</t>
  </si>
  <si>
    <t>PV</t>
  </si>
  <si>
    <t>RP</t>
  </si>
  <si>
    <t>Rucker</t>
  </si>
  <si>
    <t>TH</t>
  </si>
  <si>
    <t>Action Type</t>
  </si>
  <si>
    <t>Action Date</t>
  </si>
  <si>
    <t>Auditor</t>
  </si>
  <si>
    <t>Audit Date</t>
  </si>
  <si>
    <t>Critical Error Reason</t>
  </si>
  <si>
    <t>Comments</t>
  </si>
  <si>
    <t>This is a detailed report, run by SPM, Property, Date Range, Caseworker, to see most common errors</t>
  </si>
  <si>
    <t>MI</t>
  </si>
  <si>
    <t>lindab</t>
  </si>
  <si>
    <t>Data input does not match SSA verification</t>
  </si>
  <si>
    <t>unanswered questions on REA</t>
  </si>
  <si>
    <t>missing verification of BECU accounts</t>
  </si>
  <si>
    <t>COLA not added to social security benefit</t>
  </si>
  <si>
    <t>Sold property, funds from sale not declared on REA</t>
  </si>
  <si>
    <t>Income not match REA</t>
  </si>
  <si>
    <t>Assets not verified</t>
  </si>
  <si>
    <t># Vacant</t>
  </si>
  <si>
    <t>Average Rent Ready Days</t>
  </si>
  <si>
    <t>Average Housing Mgmt Days</t>
  </si>
  <si>
    <t>Average Total Days Vacant</t>
  </si>
  <si>
    <t>Total Vacant</t>
  </si>
  <si>
    <t>Ave Rent Ready for Total</t>
  </si>
  <si>
    <t>Ave Housing Mgmt for Total</t>
  </si>
  <si>
    <t>Ave Days Vacant for Total</t>
  </si>
  <si>
    <t>Bakerview (bv)</t>
  </si>
  <si>
    <t>Grandview (gv)</t>
  </si>
  <si>
    <t>Pivotal Point (060)</t>
  </si>
  <si>
    <t>Grand Totals of All</t>
  </si>
  <si>
    <t xml:space="preserve"> 33 Rucker Apartments</t>
  </si>
  <si>
    <t>33 Oakes</t>
  </si>
  <si>
    <t>Bridge Creek I Apartments</t>
  </si>
  <si>
    <t>BROADWAY PLAZA EAST</t>
  </si>
  <si>
    <t>BROADWAY PLAZA WEST</t>
  </si>
  <si>
    <t>Douglas Grove</t>
  </si>
  <si>
    <t>LAKE WOODS I SENIOR APTS</t>
  </si>
  <si>
    <t>LAKE WOODS II SENIOR APARTMENTS</t>
  </si>
  <si>
    <t>LAKEVIEW TERRACE APARTMENTS</t>
  </si>
  <si>
    <t>Madison Villa Apartments</t>
  </si>
  <si>
    <t>MEADOWS II SENIOR</t>
  </si>
  <si>
    <t>MEADOWS III SENIOR APARTMENTS</t>
  </si>
  <si>
    <t>Meadows Senior Apartments</t>
  </si>
  <si>
    <t>PACIFIC SQUARE APARTMENTS</t>
  </si>
  <si>
    <t>PINEVIEW APARTMENTS</t>
  </si>
  <si>
    <t>RAINIER PARK APARTMENTS</t>
  </si>
  <si>
    <t>ROYAL OAKES APARTMENTS</t>
  </si>
  <si>
    <t>TIMBER HILL APARTMENTS</t>
  </si>
  <si>
    <t>WIGGUMS PARK PLACE LLLP</t>
  </si>
  <si>
    <t>Gizzi</t>
  </si>
  <si>
    <t>EVERGREEN COTTAGES</t>
  </si>
  <si>
    <t>Evergreen Court Senior Apartments</t>
  </si>
  <si>
    <t>EVERGREEN VILLAGE SENIOR APTS</t>
  </si>
  <si>
    <t>HAWKINS HOUSE</t>
  </si>
  <si>
    <t>LYNN CREST SENIOR APTS</t>
  </si>
  <si>
    <t>LYNN WOODS SENIOR APTS</t>
  </si>
  <si>
    <t>MEADOW PARK</t>
  </si>
  <si>
    <t>Pepperwood Senior Apartments</t>
  </si>
  <si>
    <t>SCRIBER POINTE SENIOR APTS</t>
  </si>
  <si>
    <t>SILVER VIEW SENIOR APTS</t>
  </si>
  <si>
    <t>SILVER WOODS SENIOR APTS.</t>
  </si>
  <si>
    <t>VILLAGE EAST SENIOR APTS</t>
  </si>
  <si>
    <t>BAKER HEIGHTS</t>
  </si>
  <si>
    <t>Bakerview Apartments</t>
  </si>
  <si>
    <t>Grandview Apartments</t>
  </si>
  <si>
    <t>Pivotal Point Apartments</t>
  </si>
  <si>
    <t>SCATTERED SITES</t>
  </si>
  <si>
    <t>Collection Percentage</t>
  </si>
  <si>
    <t>Current Receipts</t>
  </si>
  <si>
    <t>Unpaid Past Tenant Rent</t>
  </si>
  <si>
    <t>Current Tenant Rent Billed</t>
  </si>
  <si>
    <t>Due</t>
  </si>
  <si>
    <t>Timely</t>
  </si>
  <si>
    <t>Percent</t>
  </si>
  <si>
    <t>Grand Total</t>
  </si>
  <si>
    <t>Tenant Two (t0044213)</t>
  </si>
  <si>
    <t>Tenant One (t0044329)</t>
  </si>
  <si>
    <t>Tenant Three (t0044223)</t>
  </si>
  <si>
    <t>Tenant Four (t0044330)</t>
  </si>
  <si>
    <t>Tenant Five (t0047158)</t>
  </si>
  <si>
    <t>Tenant Six (t0046999)</t>
  </si>
  <si>
    <t>Teanant Seven (t0046074)</t>
  </si>
  <si>
    <t>Tenant Eight (t0047286)</t>
  </si>
  <si>
    <t>Employee One</t>
  </si>
  <si>
    <t>One</t>
  </si>
  <si>
    <t>Two</t>
  </si>
  <si>
    <t>Three</t>
  </si>
  <si>
    <t>Four</t>
  </si>
  <si>
    <t>Five</t>
  </si>
  <si>
    <t>Six</t>
  </si>
  <si>
    <t>Seven</t>
  </si>
  <si>
    <t>Eight</t>
  </si>
  <si>
    <t>Nine</t>
  </si>
  <si>
    <t>Ten</t>
  </si>
  <si>
    <t>Eleven</t>
  </si>
  <si>
    <t>Twelve</t>
  </si>
  <si>
    <t>Employee Two</t>
  </si>
  <si>
    <t>Employee Three</t>
  </si>
  <si>
    <t>Employee Four</t>
  </si>
  <si>
    <t>Employee Five</t>
  </si>
  <si>
    <t>Employee Six</t>
  </si>
  <si>
    <t>Employee Seven</t>
  </si>
  <si>
    <t>Tenant One</t>
  </si>
  <si>
    <t>Tenant Two</t>
  </si>
  <si>
    <t>Tenant Three</t>
  </si>
  <si>
    <t>Tenant Four</t>
  </si>
  <si>
    <t>Tenant Five</t>
  </si>
  <si>
    <t>Tenant Six</t>
  </si>
  <si>
    <t>Tenant Seven</t>
  </si>
  <si>
    <t>Tenant Eight</t>
  </si>
  <si>
    <t>Tenant Nine</t>
  </si>
  <si>
    <t>Tenant Ten</t>
  </si>
  <si>
    <t>Tenant Eleven</t>
  </si>
  <si>
    <t>Tenant Twelve</t>
  </si>
  <si>
    <t>Tenant Thirteen</t>
  </si>
  <si>
    <t>Tenant Fourteen</t>
  </si>
  <si>
    <t>MGR One</t>
  </si>
  <si>
    <t>MGR two</t>
  </si>
  <si>
    <t>MGR Three</t>
  </si>
  <si>
    <t>SPM One</t>
  </si>
  <si>
    <t>Maintenance One</t>
  </si>
  <si>
    <t>Maintenance Two</t>
  </si>
  <si>
    <t>Maintenance Three</t>
  </si>
  <si>
    <t>Maintenance Four</t>
  </si>
  <si>
    <t>Maintenance Five</t>
  </si>
  <si>
    <t>Maintenance Six</t>
  </si>
  <si>
    <t>Maintenance Seven</t>
  </si>
  <si>
    <t>Fnu</t>
  </si>
  <si>
    <t>Lnu</t>
  </si>
  <si>
    <t>Manitenance One</t>
  </si>
  <si>
    <t>employee one</t>
  </si>
  <si>
    <t>employee two</t>
  </si>
  <si>
    <t>employee three</t>
  </si>
  <si>
    <t>employee four</t>
  </si>
  <si>
    <t>employee five</t>
  </si>
  <si>
    <t>employee six</t>
  </si>
  <si>
    <t>employee seven</t>
  </si>
  <si>
    <t>employee Three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</si>
</sst>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mmm\-yy;@"/>
    <numFmt numFmtId="166" formatCode="0.0"/>
    <numFmt numFmtId="167" formatCode="0.0%"/>
    <numFmt numFmtId="168" formatCode="\ m/d/yy&quot;  &quot;h\:mm\ "/>
    <numFmt numFmtId="169" formatCode="&quot;$&quot;#,##0"/>
  </numFmts>
  <fonts count="35">
    <font>
      <sz val="11"/>
      <color theme="1"/>
      <name val="Calibri"/>
      <family val="2"/>
    </font>
    <font>
      <sz val="11"/>
      <color indexed="8"/>
      <name val="Calibri"/>
      <family val="2"/>
    </font>
    <font>
      <b/>
      <sz val="11"/>
      <color indexed="8"/>
      <name val="Calibri"/>
      <family val="2"/>
    </font>
    <font>
      <b/>
      <sz val="10"/>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
      <left/>
      <right/>
      <top style="double"/>
      <bottom/>
    </border>
    <border>
      <left/>
      <right style="thick"/>
      <top style="double"/>
      <bottom/>
    </border>
    <border>
      <left style="thick"/>
      <right/>
      <top style="double"/>
      <bottom/>
    </border>
    <border>
      <left style="thick"/>
      <right/>
      <top style="thick"/>
      <bottom/>
    </border>
    <border>
      <left/>
      <right style="thick"/>
      <top style="thick"/>
      <bottom/>
    </border>
    <border>
      <left/>
      <right/>
      <top/>
      <bottom style="double"/>
    </border>
    <border>
      <left/>
      <right style="thick"/>
      <top/>
      <bottom style="double"/>
    </border>
    <border>
      <left/>
      <right/>
      <top/>
      <bottom style="medium"/>
    </border>
    <border>
      <left/>
      <right/>
      <top style="thick"/>
      <bottom style="medium"/>
    </border>
    <border>
      <left/>
      <right style="thick"/>
      <top style="thick"/>
      <bottom style="medium"/>
    </border>
    <border>
      <left/>
      <right style="thick"/>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26" borderId="0" applyNumberFormat="0" applyBorder="0" applyAlignment="0" applyProtection="0"/>
    <xf numFmtId="0" fontId="21" fillId="27" borderId="1" applyNumberFormat="0" applyAlignment="0" applyProtection="0"/>
    <xf numFmtId="0" fontId="2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29"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30" borderId="1" applyNumberFormat="0" applyAlignment="0" applyProtection="0"/>
    <xf numFmtId="0" fontId="29" fillId="0" borderId="6" applyNumberFormat="0" applyFill="0" applyAlignment="0" applyProtection="0"/>
    <xf numFmtId="0" fontId="30" fillId="31" borderId="0" applyNumberFormat="0" applyBorder="0" applyAlignment="0" applyProtection="0"/>
    <xf numFmtId="0" fontId="0" fillId="32" borderId="7" applyNumberFormat="0" applyFont="0" applyAlignment="0" applyProtection="0"/>
    <xf numFmtId="0" fontId="31" fillId="27" borderId="8"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204">
    <xf numFmtId="0" fontId="0" fillId="0" borderId="0" xfId="0" applyFont="1" applyAlignment="1">
      <alignment/>
    </xf>
    <xf numFmtId="0" fontId="0" fillId="0" borderId="0" xfId="0" applyFont="1" applyAlignment="1">
      <alignment/>
    </xf>
    <xf numFmtId="0" fontId="0" fillId="0" borderId="0" xfId="0" applyAlignment="1">
      <alignment horizontal="center"/>
    </xf>
    <xf numFmtId="0" fontId="0" fillId="0" borderId="0" xfId="0" applyAlignment="1">
      <alignment horizontal="center" wrapText="1"/>
    </xf>
    <xf numFmtId="14" fontId="0" fillId="0" borderId="0" xfId="0" applyNumberFormat="1" applyAlignment="1">
      <alignment/>
    </xf>
    <xf numFmtId="0" fontId="33" fillId="0" borderId="0" xfId="0" applyFont="1" applyAlignment="1">
      <alignment horizontal="center"/>
    </xf>
    <xf numFmtId="0" fontId="33" fillId="0" borderId="0" xfId="0" applyFont="1" applyAlignment="1">
      <alignment/>
    </xf>
    <xf numFmtId="0" fontId="33" fillId="0" borderId="0" xfId="0" applyFont="1" applyAlignment="1">
      <alignment/>
    </xf>
    <xf numFmtId="0" fontId="0" fillId="0" borderId="0" xfId="0" applyAlignment="1">
      <alignment horizontal="center" vertical="top" wrapText="1"/>
    </xf>
    <xf numFmtId="0" fontId="0" fillId="0" borderId="0" xfId="0" applyBorder="1" applyAlignment="1">
      <alignment horizontal="center"/>
    </xf>
    <xf numFmtId="0" fontId="0" fillId="0" borderId="0" xfId="0" applyBorder="1" applyAlignment="1">
      <alignment/>
    </xf>
    <xf numFmtId="0" fontId="0" fillId="0" borderId="0" xfId="0" applyBorder="1" applyAlignment="1" quotePrefix="1">
      <alignment horizontal="center"/>
    </xf>
    <xf numFmtId="14" fontId="0" fillId="0" borderId="0" xfId="0" applyNumberFormat="1" applyBorder="1" applyAlignment="1">
      <alignment/>
    </xf>
    <xf numFmtId="0" fontId="33" fillId="0" borderId="10" xfId="0" applyFont="1" applyBorder="1" applyAlignment="1">
      <alignment/>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4" xfId="0" applyBorder="1" applyAlignment="1">
      <alignment/>
    </xf>
    <xf numFmtId="0" fontId="0" fillId="0" borderId="15" xfId="0" applyBorder="1" applyAlignment="1">
      <alignment horizontal="center"/>
    </xf>
    <xf numFmtId="0" fontId="0" fillId="0" borderId="16" xfId="0" applyBorder="1" applyAlignment="1">
      <alignment/>
    </xf>
    <xf numFmtId="0" fontId="0" fillId="0" borderId="16" xfId="0" applyBorder="1" applyAlignment="1">
      <alignment horizontal="center"/>
    </xf>
    <xf numFmtId="0" fontId="0" fillId="0" borderId="17" xfId="0" applyBorder="1" applyAlignment="1">
      <alignment horizontal="center"/>
    </xf>
    <xf numFmtId="0" fontId="0" fillId="0" borderId="11" xfId="0" applyBorder="1" applyAlignment="1">
      <alignment horizontal="right"/>
    </xf>
    <xf numFmtId="0" fontId="0" fillId="0" borderId="0" xfId="0" applyBorder="1" applyAlignment="1">
      <alignment horizontal="right"/>
    </xf>
    <xf numFmtId="0" fontId="0" fillId="0" borderId="14" xfId="0" applyBorder="1" applyAlignment="1">
      <alignment horizontal="right"/>
    </xf>
    <xf numFmtId="0" fontId="0" fillId="0" borderId="18" xfId="0" applyBorder="1" applyAlignment="1">
      <alignment horizontal="right"/>
    </xf>
    <xf numFmtId="14" fontId="33" fillId="0" borderId="0" xfId="0" applyNumberFormat="1" applyFont="1" applyAlignment="1">
      <alignment/>
    </xf>
    <xf numFmtId="0" fontId="33" fillId="0" borderId="19" xfId="0" applyFont="1" applyBorder="1" applyAlignment="1">
      <alignment/>
    </xf>
    <xf numFmtId="0" fontId="0" fillId="0" borderId="10" xfId="0" applyBorder="1" applyAlignment="1">
      <alignment/>
    </xf>
    <xf numFmtId="0" fontId="0" fillId="0" borderId="20" xfId="0" applyBorder="1" applyAlignment="1">
      <alignment/>
    </xf>
    <xf numFmtId="0" fontId="33" fillId="0" borderId="11" xfId="0" applyFont="1" applyBorder="1" applyAlignment="1">
      <alignment/>
    </xf>
    <xf numFmtId="0" fontId="33" fillId="0" borderId="0" xfId="0" applyFont="1" applyBorder="1" applyAlignment="1">
      <alignment/>
    </xf>
    <xf numFmtId="0" fontId="33" fillId="0" borderId="12" xfId="0" applyFont="1" applyBorder="1" applyAlignment="1">
      <alignment/>
    </xf>
    <xf numFmtId="14" fontId="33" fillId="0" borderId="0" xfId="0" applyNumberFormat="1" applyFont="1" applyBorder="1" applyAlignment="1">
      <alignment/>
    </xf>
    <xf numFmtId="14" fontId="33" fillId="0" borderId="12" xfId="0" applyNumberFormat="1" applyFont="1" applyBorder="1" applyAlignment="1">
      <alignment/>
    </xf>
    <xf numFmtId="0" fontId="0" fillId="0" borderId="12" xfId="0" applyBorder="1" applyAlignment="1">
      <alignment/>
    </xf>
    <xf numFmtId="9" fontId="0" fillId="0" borderId="0" xfId="57" applyFont="1" applyBorder="1" applyAlignment="1">
      <alignment/>
    </xf>
    <xf numFmtId="9" fontId="0" fillId="0" borderId="12" xfId="57" applyFont="1" applyBorder="1" applyAlignment="1">
      <alignment/>
    </xf>
    <xf numFmtId="0" fontId="33" fillId="0" borderId="13" xfId="0" applyFont="1" applyBorder="1" applyAlignment="1">
      <alignment/>
    </xf>
    <xf numFmtId="9" fontId="0" fillId="0" borderId="14" xfId="57" applyFont="1" applyBorder="1" applyAlignment="1">
      <alignment/>
    </xf>
    <xf numFmtId="9" fontId="0" fillId="0" borderId="15" xfId="57" applyFont="1" applyBorder="1" applyAlignment="1">
      <alignment/>
    </xf>
    <xf numFmtId="14" fontId="33" fillId="0" borderId="11" xfId="0" applyNumberFormat="1" applyFont="1" applyBorder="1" applyAlignment="1">
      <alignment/>
    </xf>
    <xf numFmtId="0" fontId="0" fillId="0" borderId="15" xfId="0" applyBorder="1" applyAlignment="1">
      <alignment/>
    </xf>
    <xf numFmtId="164" fontId="0" fillId="0" borderId="0" xfId="42" applyNumberFormat="1" applyFont="1" applyAlignment="1">
      <alignment/>
    </xf>
    <xf numFmtId="0" fontId="33" fillId="0" borderId="0" xfId="0" applyFont="1" applyAlignment="1">
      <alignment wrapText="1"/>
    </xf>
    <xf numFmtId="0" fontId="0" fillId="0" borderId="21" xfId="0" applyBorder="1" applyAlignment="1">
      <alignment/>
    </xf>
    <xf numFmtId="164" fontId="0" fillId="0" borderId="21" xfId="42" applyNumberFormat="1" applyFont="1" applyBorder="1" applyAlignment="1">
      <alignment/>
    </xf>
    <xf numFmtId="0" fontId="0" fillId="0" borderId="21" xfId="0" applyFont="1" applyBorder="1" applyAlignment="1">
      <alignment/>
    </xf>
    <xf numFmtId="165" fontId="0" fillId="0" borderId="21" xfId="42" applyNumberFormat="1" applyFont="1" applyBorder="1" applyAlignment="1">
      <alignment/>
    </xf>
    <xf numFmtId="164" fontId="0" fillId="0" borderId="21" xfId="42" applyNumberFormat="1" applyFont="1" applyBorder="1" applyAlignment="1">
      <alignment/>
    </xf>
    <xf numFmtId="0" fontId="0" fillId="0" borderId="19" xfId="0" applyBorder="1" applyAlignment="1">
      <alignment/>
    </xf>
    <xf numFmtId="0" fontId="33" fillId="0" borderId="20" xfId="0" applyFont="1" applyBorder="1" applyAlignment="1">
      <alignment/>
    </xf>
    <xf numFmtId="0" fontId="33" fillId="0" borderId="0" xfId="0" applyFont="1" applyBorder="1" applyAlignment="1">
      <alignment wrapText="1"/>
    </xf>
    <xf numFmtId="0" fontId="33" fillId="0" borderId="12" xfId="0" applyFont="1" applyBorder="1" applyAlignment="1">
      <alignment wrapText="1"/>
    </xf>
    <xf numFmtId="0" fontId="0" fillId="0" borderId="11" xfId="0" applyBorder="1" applyAlignment="1">
      <alignment/>
    </xf>
    <xf numFmtId="164" fontId="0" fillId="0" borderId="0" xfId="42" applyNumberFormat="1" applyFont="1" applyBorder="1" applyAlignment="1">
      <alignment/>
    </xf>
    <xf numFmtId="164" fontId="0" fillId="0" borderId="12" xfId="42" applyNumberFormat="1" applyFont="1" applyBorder="1" applyAlignment="1">
      <alignment/>
    </xf>
    <xf numFmtId="0" fontId="0" fillId="0" borderId="13" xfId="0" applyBorder="1" applyAlignment="1">
      <alignment/>
    </xf>
    <xf numFmtId="164" fontId="0" fillId="0" borderId="14" xfId="42" applyNumberFormat="1" applyFont="1" applyBorder="1" applyAlignment="1">
      <alignment/>
    </xf>
    <xf numFmtId="164" fontId="0" fillId="0" borderId="15" xfId="42" applyNumberFormat="1" applyFont="1" applyBorder="1" applyAlignment="1">
      <alignment/>
    </xf>
    <xf numFmtId="17" fontId="0" fillId="0" borderId="0" xfId="0" applyNumberFormat="1" applyBorder="1" applyAlignment="1">
      <alignment/>
    </xf>
    <xf numFmtId="164" fontId="0" fillId="0" borderId="22" xfId="42" applyNumberFormat="1" applyFont="1" applyBorder="1" applyAlignment="1">
      <alignment/>
    </xf>
    <xf numFmtId="164" fontId="0" fillId="0" borderId="0" xfId="0" applyNumberFormat="1" applyBorder="1" applyAlignment="1">
      <alignment/>
    </xf>
    <xf numFmtId="164" fontId="33" fillId="0" borderId="0" xfId="0" applyNumberFormat="1" applyFont="1" applyBorder="1" applyAlignment="1">
      <alignment/>
    </xf>
    <xf numFmtId="164" fontId="33" fillId="0" borderId="0" xfId="42" applyNumberFormat="1" applyFont="1" applyBorder="1" applyAlignment="1">
      <alignment/>
    </xf>
    <xf numFmtId="164" fontId="33" fillId="0" borderId="12" xfId="42" applyNumberFormat="1" applyFont="1" applyBorder="1" applyAlignment="1">
      <alignment/>
    </xf>
    <xf numFmtId="164" fontId="0" fillId="0" borderId="0" xfId="0" applyNumberFormat="1" applyFont="1" applyBorder="1" applyAlignment="1">
      <alignment/>
    </xf>
    <xf numFmtId="164" fontId="0" fillId="0" borderId="0" xfId="42" applyNumberFormat="1" applyFont="1" applyBorder="1" applyAlignment="1">
      <alignment/>
    </xf>
    <xf numFmtId="0" fontId="0" fillId="0" borderId="0" xfId="0" applyFont="1" applyBorder="1" applyAlignment="1">
      <alignment/>
    </xf>
    <xf numFmtId="165" fontId="0" fillId="0" borderId="0" xfId="42" applyNumberFormat="1" applyFont="1" applyBorder="1" applyAlignment="1">
      <alignment/>
    </xf>
    <xf numFmtId="164" fontId="0" fillId="0" borderId="12" xfId="42" applyNumberFormat="1" applyFont="1" applyBorder="1" applyAlignment="1">
      <alignment/>
    </xf>
    <xf numFmtId="165" fontId="33" fillId="0" borderId="0" xfId="42" applyNumberFormat="1" applyFont="1" applyBorder="1" applyAlignment="1">
      <alignment/>
    </xf>
    <xf numFmtId="165" fontId="0" fillId="0" borderId="0" xfId="42" applyNumberFormat="1" applyFont="1" applyBorder="1" applyAlignment="1">
      <alignment/>
    </xf>
    <xf numFmtId="0" fontId="33" fillId="0" borderId="14" xfId="0" applyFont="1" applyBorder="1" applyAlignment="1">
      <alignment/>
    </xf>
    <xf numFmtId="165" fontId="33" fillId="0" borderId="14" xfId="42" applyNumberFormat="1" applyFont="1" applyBorder="1" applyAlignment="1">
      <alignment/>
    </xf>
    <xf numFmtId="164" fontId="33" fillId="0" borderId="14" xfId="42" applyNumberFormat="1" applyFont="1" applyBorder="1" applyAlignment="1">
      <alignment/>
    </xf>
    <xf numFmtId="164" fontId="33" fillId="0" borderId="15" xfId="42" applyNumberFormat="1" applyFont="1" applyBorder="1" applyAlignment="1">
      <alignment/>
    </xf>
    <xf numFmtId="0" fontId="0" fillId="0" borderId="0" xfId="0" applyAlignment="1">
      <alignment horizontal="center" wrapText="1"/>
    </xf>
    <xf numFmtId="0" fontId="0" fillId="0" borderId="0" xfId="0" applyAlignment="1">
      <alignment wrapText="1"/>
    </xf>
    <xf numFmtId="0" fontId="33" fillId="0" borderId="0" xfId="0" applyFont="1" applyAlignment="1">
      <alignment horizontal="center" wrapText="1"/>
    </xf>
    <xf numFmtId="14" fontId="33" fillId="0" borderId="10" xfId="0" applyNumberFormat="1" applyFont="1" applyBorder="1" applyAlignment="1">
      <alignment/>
    </xf>
    <xf numFmtId="0" fontId="33" fillId="0" borderId="10" xfId="0" applyFont="1" applyBorder="1" applyAlignment="1">
      <alignment horizontal="center" wrapText="1"/>
    </xf>
    <xf numFmtId="0" fontId="33" fillId="0" borderId="20" xfId="0" applyFont="1" applyBorder="1" applyAlignment="1">
      <alignment wrapText="1"/>
    </xf>
    <xf numFmtId="166" fontId="0" fillId="33" borderId="0" xfId="0" applyNumberFormat="1" applyFill="1" applyBorder="1" applyAlignment="1">
      <alignment/>
    </xf>
    <xf numFmtId="166" fontId="0" fillId="0" borderId="0" xfId="0" applyNumberFormat="1" applyFill="1" applyBorder="1" applyAlignment="1">
      <alignment/>
    </xf>
    <xf numFmtId="166" fontId="0" fillId="0" borderId="0" xfId="0" applyNumberFormat="1" applyBorder="1" applyAlignment="1">
      <alignment/>
    </xf>
    <xf numFmtId="166" fontId="0" fillId="0" borderId="12" xfId="0" applyNumberFormat="1" applyBorder="1" applyAlignment="1">
      <alignment/>
    </xf>
    <xf numFmtId="166" fontId="0" fillId="0" borderId="14" xfId="0" applyNumberFormat="1" applyBorder="1" applyAlignment="1">
      <alignment/>
    </xf>
    <xf numFmtId="166" fontId="0" fillId="33" borderId="14" xfId="0" applyNumberFormat="1" applyFill="1" applyBorder="1" applyAlignment="1">
      <alignment/>
    </xf>
    <xf numFmtId="166" fontId="0" fillId="0" borderId="15" xfId="0" applyNumberFormat="1" applyBorder="1" applyAlignment="1">
      <alignment/>
    </xf>
    <xf numFmtId="0" fontId="0" fillId="0" borderId="23" xfId="0" applyBorder="1" applyAlignment="1">
      <alignment/>
    </xf>
    <xf numFmtId="0" fontId="33" fillId="0" borderId="23" xfId="0" applyFont="1" applyBorder="1" applyAlignment="1">
      <alignment/>
    </xf>
    <xf numFmtId="14" fontId="33" fillId="0" borderId="23" xfId="0" applyNumberFormat="1" applyFont="1" applyBorder="1" applyAlignment="1">
      <alignment/>
    </xf>
    <xf numFmtId="0" fontId="33" fillId="0" borderId="0" xfId="0" applyFont="1" applyBorder="1" applyAlignment="1">
      <alignment horizontal="center" wrapText="1"/>
    </xf>
    <xf numFmtId="2" fontId="0" fillId="0" borderId="0" xfId="0" applyNumberFormat="1" applyBorder="1" applyAlignment="1">
      <alignment/>
    </xf>
    <xf numFmtId="167" fontId="0" fillId="0" borderId="0" xfId="57" applyNumberFormat="1" applyFont="1" applyBorder="1" applyAlignment="1">
      <alignment/>
    </xf>
    <xf numFmtId="0" fontId="0" fillId="0" borderId="13" xfId="0" applyBorder="1" applyAlignment="1">
      <alignment horizontal="right"/>
    </xf>
    <xf numFmtId="2" fontId="0" fillId="33" borderId="14" xfId="0" applyNumberFormat="1" applyFill="1" applyBorder="1" applyAlignment="1">
      <alignment/>
    </xf>
    <xf numFmtId="2" fontId="0" fillId="0" borderId="14" xfId="0" applyNumberFormat="1" applyBorder="1" applyAlignment="1">
      <alignment/>
    </xf>
    <xf numFmtId="2" fontId="0" fillId="0" borderId="15" xfId="0" applyNumberFormat="1" applyBorder="1" applyAlignment="1">
      <alignment/>
    </xf>
    <xf numFmtId="14" fontId="33" fillId="0" borderId="24" xfId="0" applyNumberFormat="1" applyFont="1" applyBorder="1" applyAlignment="1">
      <alignment/>
    </xf>
    <xf numFmtId="0" fontId="0" fillId="0" borderId="24" xfId="0" applyBorder="1" applyAlignment="1">
      <alignment/>
    </xf>
    <xf numFmtId="0" fontId="0" fillId="0" borderId="25" xfId="0" applyBorder="1" applyAlignment="1">
      <alignment/>
    </xf>
    <xf numFmtId="2" fontId="0" fillId="0" borderId="0" xfId="0" applyNumberFormat="1" applyBorder="1" applyAlignment="1">
      <alignment vertical="top"/>
    </xf>
    <xf numFmtId="0" fontId="0" fillId="0" borderId="0" xfId="0" applyBorder="1" applyAlignment="1">
      <alignment/>
    </xf>
    <xf numFmtId="0" fontId="0" fillId="0" borderId="26" xfId="0" applyBorder="1" applyAlignment="1">
      <alignment/>
    </xf>
    <xf numFmtId="0" fontId="0" fillId="0" borderId="14" xfId="0" applyBorder="1" applyAlignment="1">
      <alignment/>
    </xf>
    <xf numFmtId="0" fontId="33" fillId="33" borderId="24" xfId="0" applyFont="1" applyFill="1" applyBorder="1" applyAlignment="1">
      <alignment/>
    </xf>
    <xf numFmtId="0" fontId="33" fillId="33" borderId="23" xfId="0" applyFont="1" applyFill="1" applyBorder="1" applyAlignment="1">
      <alignment/>
    </xf>
    <xf numFmtId="0" fontId="33" fillId="0" borderId="0" xfId="0" applyFont="1" applyAlignment="1">
      <alignment horizontal="center"/>
    </xf>
    <xf numFmtId="0" fontId="33" fillId="0" borderId="0" xfId="0" applyFont="1" applyBorder="1" applyAlignment="1">
      <alignment/>
    </xf>
    <xf numFmtId="14" fontId="0" fillId="0" borderId="14" xfId="0" applyNumberFormat="1" applyBorder="1" applyAlignment="1">
      <alignment/>
    </xf>
    <xf numFmtId="0" fontId="33" fillId="0" borderId="10" xfId="0" applyFont="1" applyBorder="1" applyAlignment="1">
      <alignment wrapText="1"/>
    </xf>
    <xf numFmtId="0" fontId="0" fillId="0" borderId="0" xfId="0"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4" xfId="0" applyBorder="1" applyAlignment="1">
      <alignment/>
    </xf>
    <xf numFmtId="0" fontId="0" fillId="0" borderId="0" xfId="0" applyBorder="1" applyAlignment="1">
      <alignment horizontal="center"/>
    </xf>
    <xf numFmtId="0" fontId="0" fillId="0" borderId="0" xfId="0" applyBorder="1" applyAlignment="1">
      <alignment/>
    </xf>
    <xf numFmtId="0" fontId="33" fillId="0" borderId="19" xfId="0" applyFont="1" applyBorder="1" applyAlignment="1">
      <alignment horizontal="center"/>
    </xf>
    <xf numFmtId="0" fontId="3" fillId="0" borderId="0" xfId="0" applyFont="1" applyAlignment="1">
      <alignment vertical="top"/>
    </xf>
    <xf numFmtId="0" fontId="0" fillId="0" borderId="0" xfId="0" applyAlignment="1">
      <alignment vertical="top"/>
    </xf>
    <xf numFmtId="169" fontId="0" fillId="0" borderId="0" xfId="0" applyNumberFormat="1" applyAlignment="1">
      <alignment/>
    </xf>
    <xf numFmtId="167" fontId="0" fillId="0" borderId="0" xfId="57" applyNumberFormat="1" applyFont="1" applyAlignment="1">
      <alignment/>
    </xf>
    <xf numFmtId="9" fontId="3" fillId="0" borderId="0" xfId="57" applyFont="1" applyAlignment="1">
      <alignment horizontal="center" vertical="top"/>
    </xf>
    <xf numFmtId="1" fontId="3" fillId="0" borderId="0" xfId="0" applyNumberFormat="1" applyFont="1" applyAlignment="1">
      <alignment horizontal="center" vertical="top"/>
    </xf>
    <xf numFmtId="1" fontId="0" fillId="0" borderId="0" xfId="0" applyNumberFormat="1" applyAlignment="1">
      <alignment horizontal="center" vertical="top"/>
    </xf>
    <xf numFmtId="9" fontId="0" fillId="0" borderId="0" xfId="57" applyFont="1" applyAlignment="1">
      <alignment horizontal="center" vertical="top"/>
    </xf>
    <xf numFmtId="9" fontId="0" fillId="0" borderId="0" xfId="57" applyFont="1" applyAlignment="1">
      <alignment horizontal="center"/>
    </xf>
    <xf numFmtId="0" fontId="0" fillId="0" borderId="10" xfId="0" applyBorder="1" applyAlignment="1">
      <alignment horizontal="center"/>
    </xf>
    <xf numFmtId="0" fontId="0" fillId="0" borderId="20" xfId="0" applyBorder="1" applyAlignment="1">
      <alignment horizontal="center"/>
    </xf>
    <xf numFmtId="0" fontId="33" fillId="0" borderId="11" xfId="0" applyFont="1" applyBorder="1" applyAlignment="1">
      <alignment horizontal="center"/>
    </xf>
    <xf numFmtId="2" fontId="0" fillId="0" borderId="0" xfId="0" applyNumberFormat="1" applyBorder="1" applyAlignment="1">
      <alignment horizontal="center"/>
    </xf>
    <xf numFmtId="9" fontId="0" fillId="0" borderId="10" xfId="57" applyFont="1" applyBorder="1" applyAlignment="1">
      <alignment horizontal="center"/>
    </xf>
    <xf numFmtId="9" fontId="0" fillId="0" borderId="20" xfId="57" applyFont="1" applyBorder="1" applyAlignment="1">
      <alignment horizontal="center"/>
    </xf>
    <xf numFmtId="0" fontId="3" fillId="0" borderId="11" xfId="0" applyFont="1" applyBorder="1" applyAlignment="1">
      <alignment vertical="top"/>
    </xf>
    <xf numFmtId="0" fontId="3" fillId="0" borderId="0" xfId="0" applyFont="1" applyBorder="1" applyAlignment="1">
      <alignment vertical="top"/>
    </xf>
    <xf numFmtId="3" fontId="3" fillId="0" borderId="0" xfId="0" applyNumberFormat="1" applyFont="1" applyBorder="1" applyAlignment="1">
      <alignment horizontal="center" vertical="top"/>
    </xf>
    <xf numFmtId="9" fontId="3" fillId="0" borderId="0" xfId="57" applyFont="1" applyBorder="1" applyAlignment="1">
      <alignment horizontal="center" vertical="top"/>
    </xf>
    <xf numFmtId="9" fontId="3" fillId="0" borderId="12" xfId="57" applyFont="1" applyBorder="1" applyAlignment="1">
      <alignment horizontal="center" vertical="top"/>
    </xf>
    <xf numFmtId="1" fontId="3" fillId="0" borderId="0" xfId="0" applyNumberFormat="1" applyFont="1" applyBorder="1" applyAlignment="1">
      <alignment horizontal="center" vertical="top"/>
    </xf>
    <xf numFmtId="9" fontId="33" fillId="0" borderId="0" xfId="57" applyFont="1" applyBorder="1" applyAlignment="1">
      <alignment horizontal="center" vertical="top"/>
    </xf>
    <xf numFmtId="9" fontId="33" fillId="0" borderId="0" xfId="57" applyFont="1" applyBorder="1" applyAlignment="1">
      <alignment horizontal="center"/>
    </xf>
    <xf numFmtId="9" fontId="33" fillId="0" borderId="12" xfId="57" applyFont="1" applyBorder="1" applyAlignment="1">
      <alignment horizontal="center"/>
    </xf>
    <xf numFmtId="0" fontId="0" fillId="0" borderId="11" xfId="0" applyBorder="1" applyAlignment="1">
      <alignment vertical="top"/>
    </xf>
    <xf numFmtId="0" fontId="0" fillId="0" borderId="0" xfId="0" applyBorder="1" applyAlignment="1">
      <alignment vertical="top"/>
    </xf>
    <xf numFmtId="1" fontId="0" fillId="0" borderId="0" xfId="0" applyNumberFormat="1" applyBorder="1" applyAlignment="1">
      <alignment horizontal="center" vertical="top"/>
    </xf>
    <xf numFmtId="9" fontId="0" fillId="0" borderId="0" xfId="57" applyFont="1" applyBorder="1" applyAlignment="1">
      <alignment horizontal="center" vertical="top"/>
    </xf>
    <xf numFmtId="9" fontId="0" fillId="0" borderId="12" xfId="57" applyFont="1" applyBorder="1" applyAlignment="1">
      <alignment horizontal="center"/>
    </xf>
    <xf numFmtId="9" fontId="0" fillId="0" borderId="0" xfId="57" applyFont="1" applyBorder="1" applyAlignment="1">
      <alignment horizontal="center"/>
    </xf>
    <xf numFmtId="0" fontId="0" fillId="0" borderId="13" xfId="0" applyBorder="1" applyAlignment="1">
      <alignment vertical="top"/>
    </xf>
    <xf numFmtId="0" fontId="0" fillId="0" borderId="14" xfId="0" applyBorder="1" applyAlignment="1">
      <alignment vertical="top"/>
    </xf>
    <xf numFmtId="1" fontId="0" fillId="0" borderId="14" xfId="0" applyNumberFormat="1" applyBorder="1" applyAlignment="1">
      <alignment horizontal="center" vertical="top"/>
    </xf>
    <xf numFmtId="9" fontId="0" fillId="0" borderId="14" xfId="57" applyFont="1" applyBorder="1" applyAlignment="1">
      <alignment horizontal="center" vertical="top"/>
    </xf>
    <xf numFmtId="9" fontId="0" fillId="0" borderId="14" xfId="57" applyFont="1" applyBorder="1" applyAlignment="1">
      <alignment horizontal="center"/>
    </xf>
    <xf numFmtId="9" fontId="0" fillId="0" borderId="15" xfId="57" applyFont="1" applyBorder="1" applyAlignment="1">
      <alignment horizontal="center"/>
    </xf>
    <xf numFmtId="0" fontId="0" fillId="0" borderId="19" xfId="0" applyBorder="1" applyAlignment="1">
      <alignment vertical="top"/>
    </xf>
    <xf numFmtId="0" fontId="33" fillId="0" borderId="10" xfId="0" applyFont="1" applyBorder="1" applyAlignment="1">
      <alignment vertical="top"/>
    </xf>
    <xf numFmtId="1" fontId="0" fillId="0" borderId="10" xfId="0" applyNumberFormat="1" applyBorder="1" applyAlignment="1">
      <alignment horizontal="center" vertical="top"/>
    </xf>
    <xf numFmtId="9" fontId="0" fillId="0" borderId="10" xfId="57" applyFont="1" applyBorder="1" applyAlignment="1">
      <alignment horizontal="center" vertical="top"/>
    </xf>
    <xf numFmtId="9" fontId="0" fillId="0" borderId="0" xfId="57" applyFont="1" applyBorder="1" applyAlignment="1">
      <alignment horizontal="center" vertical="top"/>
    </xf>
    <xf numFmtId="9" fontId="0" fillId="0" borderId="0" xfId="57" applyFont="1" applyBorder="1" applyAlignment="1">
      <alignment horizontal="center"/>
    </xf>
    <xf numFmtId="9" fontId="0" fillId="0" borderId="12" xfId="57" applyFont="1" applyBorder="1" applyAlignment="1">
      <alignment horizontal="center"/>
    </xf>
    <xf numFmtId="169" fontId="33" fillId="0" borderId="10" xfId="0" applyNumberFormat="1" applyFont="1" applyBorder="1" applyAlignment="1">
      <alignment wrapText="1"/>
    </xf>
    <xf numFmtId="167" fontId="33" fillId="0" borderId="20" xfId="57" applyNumberFormat="1" applyFont="1" applyBorder="1" applyAlignment="1">
      <alignment wrapText="1"/>
    </xf>
    <xf numFmtId="169" fontId="3" fillId="0" borderId="0" xfId="0" applyNumberFormat="1" applyFont="1" applyBorder="1" applyAlignment="1">
      <alignment vertical="top"/>
    </xf>
    <xf numFmtId="167" fontId="33" fillId="0" borderId="12" xfId="57" applyNumberFormat="1" applyFont="1" applyBorder="1" applyAlignment="1">
      <alignment vertical="top"/>
    </xf>
    <xf numFmtId="169" fontId="0" fillId="0" borderId="0" xfId="0" applyNumberFormat="1" applyBorder="1" applyAlignment="1">
      <alignment vertical="top"/>
    </xf>
    <xf numFmtId="167" fontId="0" fillId="0" borderId="12" xfId="57" applyNumberFormat="1" applyFont="1" applyBorder="1" applyAlignment="1">
      <alignment vertical="top"/>
    </xf>
    <xf numFmtId="169" fontId="0" fillId="0" borderId="14" xfId="0" applyNumberFormat="1" applyBorder="1" applyAlignment="1">
      <alignment vertical="top"/>
    </xf>
    <xf numFmtId="167" fontId="0" fillId="0" borderId="15" xfId="57" applyNumberFormat="1" applyFont="1" applyBorder="1" applyAlignment="1">
      <alignment vertical="top"/>
    </xf>
    <xf numFmtId="0" fontId="33" fillId="0" borderId="20" xfId="0" applyFont="1" applyBorder="1" applyAlignment="1">
      <alignment horizontal="center" wrapText="1"/>
    </xf>
    <xf numFmtId="0" fontId="0" fillId="0" borderId="13" xfId="0" applyBorder="1" applyAlignment="1">
      <alignment horizontal="left"/>
    </xf>
    <xf numFmtId="0" fontId="0" fillId="0" borderId="0" xfId="0" applyAlignment="1">
      <alignment horizontal="center" wrapText="1"/>
    </xf>
    <xf numFmtId="0" fontId="0" fillId="0" borderId="0" xfId="0" applyAlignment="1">
      <alignment horizontal="center" vertical="top" wrapText="1"/>
    </xf>
    <xf numFmtId="0" fontId="33" fillId="0" borderId="0" xfId="0" applyFont="1" applyAlignment="1">
      <alignment horizontal="center"/>
    </xf>
    <xf numFmtId="0" fontId="0" fillId="0" borderId="0" xfId="0" applyBorder="1" applyAlignment="1">
      <alignment horizontal="center"/>
    </xf>
    <xf numFmtId="2" fontId="0" fillId="0" borderId="0" xfId="0" applyNumberFormat="1" applyBorder="1" applyAlignment="1">
      <alignment horizontal="center"/>
    </xf>
    <xf numFmtId="0" fontId="0" fillId="0" borderId="12" xfId="0" applyBorder="1" applyAlignment="1">
      <alignment horizontal="center"/>
    </xf>
    <xf numFmtId="0" fontId="33" fillId="0" borderId="0" xfId="0" applyFont="1" applyBorder="1" applyAlignment="1">
      <alignment horizontal="center"/>
    </xf>
    <xf numFmtId="0" fontId="33" fillId="0" borderId="12" xfId="0" applyFont="1" applyBorder="1" applyAlignment="1">
      <alignment horizontal="center"/>
    </xf>
    <xf numFmtId="0" fontId="0" fillId="0" borderId="0" xfId="0" applyAlignment="1">
      <alignment horizontal="left" vertical="top" wrapText="1"/>
    </xf>
    <xf numFmtId="14" fontId="33" fillId="0" borderId="0" xfId="0" applyNumberFormat="1" applyFont="1" applyBorder="1" applyAlignment="1">
      <alignment horizontal="center"/>
    </xf>
    <xf numFmtId="9" fontId="33" fillId="0" borderId="0" xfId="57" applyFont="1" applyBorder="1" applyAlignment="1">
      <alignment horizontal="center"/>
    </xf>
    <xf numFmtId="9" fontId="33" fillId="0" borderId="12" xfId="57" applyFont="1" applyBorder="1" applyAlignment="1">
      <alignment horizontal="center"/>
    </xf>
    <xf numFmtId="0" fontId="33" fillId="0" borderId="10" xfId="0" applyFont="1" applyBorder="1" applyAlignment="1">
      <alignment horizontal="center"/>
    </xf>
    <xf numFmtId="0" fontId="0" fillId="0" borderId="0" xfId="0" applyAlignment="1">
      <alignment horizontal="left" wrapText="1"/>
    </xf>
    <xf numFmtId="0" fontId="0" fillId="0" borderId="0" xfId="0" applyBorder="1" applyAlignment="1">
      <alignment horizontal="left"/>
    </xf>
    <xf numFmtId="168" fontId="0" fillId="0" borderId="0" xfId="0" applyNumberFormat="1" applyBorder="1" applyAlignment="1">
      <alignment horizontal="right"/>
    </xf>
    <xf numFmtId="0" fontId="33" fillId="0" borderId="23" xfId="0" applyFont="1" applyBorder="1" applyAlignment="1">
      <alignment horizontal="right"/>
    </xf>
    <xf numFmtId="0" fontId="33" fillId="0" borderId="24" xfId="0" applyFont="1" applyBorder="1" applyAlignment="1">
      <alignment horizontal="right"/>
    </xf>
    <xf numFmtId="168" fontId="0" fillId="0" borderId="0" xfId="0" applyNumberFormat="1" applyBorder="1" applyAlignment="1">
      <alignment/>
    </xf>
    <xf numFmtId="0" fontId="0" fillId="0" borderId="0" xfId="0" applyBorder="1" applyAlignment="1">
      <alignment/>
    </xf>
    <xf numFmtId="0" fontId="0" fillId="0" borderId="0" xfId="0" applyFill="1" applyBorder="1" applyAlignment="1">
      <alignment/>
    </xf>
    <xf numFmtId="0" fontId="0" fillId="0" borderId="14" xfId="0" applyBorder="1" applyAlignment="1">
      <alignment horizontal="center"/>
    </xf>
    <xf numFmtId="0" fontId="0" fillId="0" borderId="15" xfId="0" applyBorder="1" applyAlignment="1">
      <alignment horizontal="center"/>
    </xf>
    <xf numFmtId="0" fontId="0" fillId="0" borderId="14" xfId="0" applyBorder="1" applyAlignment="1">
      <alignment horizontal="left"/>
    </xf>
    <xf numFmtId="168" fontId="0" fillId="0" borderId="14" xfId="0" applyNumberFormat="1" applyBorder="1" applyAlignment="1">
      <alignment/>
    </xf>
    <xf numFmtId="168" fontId="0" fillId="0" borderId="14" xfId="0" applyNumberFormat="1" applyBorder="1" applyAlignment="1">
      <alignment horizontal="right"/>
    </xf>
    <xf numFmtId="0" fontId="0" fillId="0" borderId="14" xfId="0" applyBorder="1" applyAlignment="1">
      <alignment/>
    </xf>
    <xf numFmtId="0" fontId="0" fillId="0" borderId="14" xfId="0" applyFill="1" applyBorder="1" applyAlignment="1">
      <alignment horizontal="left"/>
    </xf>
    <xf numFmtId="0" fontId="0" fillId="0" borderId="15" xfId="0" applyFill="1" applyBorder="1" applyAlignment="1">
      <alignment horizontal="left"/>
    </xf>
    <xf numFmtId="0" fontId="33" fillId="0" borderId="19"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752475</xdr:colOff>
      <xdr:row>8</xdr:row>
      <xdr:rowOff>104775</xdr:rowOff>
    </xdr:from>
    <xdr:to>
      <xdr:col>9</xdr:col>
      <xdr:colOff>142875</xdr:colOff>
      <xdr:row>22</xdr:row>
      <xdr:rowOff>0</xdr:rowOff>
    </xdr:to>
    <xdr:pic>
      <xdr:nvPicPr>
        <xdr:cNvPr id="1" name="Picture 2"/>
        <xdr:cNvPicPr preferRelativeResize="1">
          <a:picLocks noChangeAspect="1"/>
        </xdr:cNvPicPr>
      </xdr:nvPicPr>
      <xdr:blipFill>
        <a:blip r:embed="rId1"/>
        <a:stretch>
          <a:fillRect/>
        </a:stretch>
      </xdr:blipFill>
      <xdr:spPr>
        <a:xfrm>
          <a:off x="752475" y="1819275"/>
          <a:ext cx="6172200" cy="2562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M42"/>
  <sheetViews>
    <sheetView tabSelected="1" zoomScale="66" zoomScaleNormal="66" zoomScalePageLayoutView="0" workbookViewId="0" topLeftCell="A1">
      <selection activeCell="L7" sqref="L7"/>
    </sheetView>
  </sheetViews>
  <sheetFormatPr defaultColWidth="9.140625" defaultRowHeight="15"/>
  <cols>
    <col min="1" max="1" width="23.57421875" style="2" bestFit="1" customWidth="1"/>
    <col min="2" max="2" width="8.28125" style="2" bestFit="1" customWidth="1"/>
    <col min="3" max="3" width="5.7109375" style="2" customWidth="1"/>
    <col min="4" max="4" width="25.8515625" style="0" bestFit="1" customWidth="1"/>
    <col min="5" max="5" width="13.28125" style="0" bestFit="1" customWidth="1"/>
    <col min="6" max="6" width="14.8515625" style="0" bestFit="1" customWidth="1"/>
    <col min="7" max="7" width="15.7109375" style="0" bestFit="1" customWidth="1"/>
    <col min="8" max="8" width="15.7109375" style="2" bestFit="1" customWidth="1"/>
    <col min="9" max="9" width="30.7109375" style="0" bestFit="1" customWidth="1"/>
    <col min="10" max="10" width="18.00390625" style="0" bestFit="1" customWidth="1"/>
    <col min="11" max="11" width="18.7109375" style="0" bestFit="1" customWidth="1"/>
    <col min="12" max="12" width="20.8515625" style="2" customWidth="1"/>
    <col min="13" max="13" width="46.140625" style="0" customWidth="1"/>
  </cols>
  <sheetData>
    <row r="2" spans="1:8" ht="15">
      <c r="A2" s="110" t="s">
        <v>98</v>
      </c>
      <c r="B2" s="176" t="s">
        <v>199</v>
      </c>
      <c r="C2" s="176"/>
      <c r="D2" s="6" t="s">
        <v>200</v>
      </c>
      <c r="E2" s="176" t="s">
        <v>201</v>
      </c>
      <c r="F2" s="176"/>
      <c r="G2" s="176" t="s">
        <v>202</v>
      </c>
      <c r="H2" s="176"/>
    </row>
    <row r="3" spans="1:8" ht="15">
      <c r="A3" s="110" t="s">
        <v>23</v>
      </c>
      <c r="B3" s="176" t="s">
        <v>195</v>
      </c>
      <c r="C3" s="176"/>
      <c r="D3" s="6" t="s">
        <v>196</v>
      </c>
      <c r="E3" s="176" t="s">
        <v>197</v>
      </c>
      <c r="F3" s="176"/>
      <c r="G3" s="176" t="s">
        <v>198</v>
      </c>
      <c r="H3" s="176"/>
    </row>
    <row r="7" ht="15.75" thickBot="1"/>
    <row r="8" spans="1:8" ht="15.75" thickTop="1">
      <c r="A8" s="120" t="s">
        <v>206</v>
      </c>
      <c r="B8" s="130"/>
      <c r="C8" s="130"/>
      <c r="D8" s="29"/>
      <c r="E8" s="29"/>
      <c r="F8" s="29"/>
      <c r="G8" s="29"/>
      <c r="H8" s="131"/>
    </row>
    <row r="9" spans="1:12" ht="15">
      <c r="A9" s="132" t="s">
        <v>98</v>
      </c>
      <c r="B9" s="180" t="s">
        <v>199</v>
      </c>
      <c r="C9" s="180"/>
      <c r="D9" s="32" t="s">
        <v>200</v>
      </c>
      <c r="E9" s="180" t="s">
        <v>201</v>
      </c>
      <c r="F9" s="180"/>
      <c r="G9" s="180" t="s">
        <v>202</v>
      </c>
      <c r="H9" s="181"/>
      <c r="L9" s="114"/>
    </row>
    <row r="10" spans="1:8" ht="15">
      <c r="A10" s="132" t="s">
        <v>23</v>
      </c>
      <c r="B10" s="180" t="s">
        <v>195</v>
      </c>
      <c r="C10" s="180"/>
      <c r="D10" s="32" t="s">
        <v>196</v>
      </c>
      <c r="E10" s="180" t="s">
        <v>197</v>
      </c>
      <c r="F10" s="180"/>
      <c r="G10" s="180" t="s">
        <v>198</v>
      </c>
      <c r="H10" s="181"/>
    </row>
    <row r="11" spans="1:8" ht="15">
      <c r="A11" s="14" t="s">
        <v>296</v>
      </c>
      <c r="B11" s="177">
        <f>SUM(B12:C15)</f>
        <v>23</v>
      </c>
      <c r="C11" s="177"/>
      <c r="D11" s="133">
        <f>AVERAGE(D12:D15)</f>
        <v>5.175</v>
      </c>
      <c r="E11" s="178">
        <f>AVERAGE(E12:F15)</f>
        <v>5.515000000000001</v>
      </c>
      <c r="F11" s="178"/>
      <c r="G11" s="177">
        <f>AVERAGE(G12:H15)</f>
        <v>10.69</v>
      </c>
      <c r="H11" s="179"/>
    </row>
    <row r="12" spans="1:8" ht="15">
      <c r="A12" s="14" t="s">
        <v>124</v>
      </c>
      <c r="B12" s="177">
        <v>0</v>
      </c>
      <c r="C12" s="177"/>
      <c r="D12" s="118">
        <v>0</v>
      </c>
      <c r="E12" s="177">
        <v>0</v>
      </c>
      <c r="F12" s="177"/>
      <c r="G12" s="177">
        <v>0</v>
      </c>
      <c r="H12" s="179"/>
    </row>
    <row r="13" spans="1:8" ht="15">
      <c r="A13" s="14" t="s">
        <v>203</v>
      </c>
      <c r="B13" s="177">
        <v>5</v>
      </c>
      <c r="C13" s="177"/>
      <c r="D13" s="118">
        <v>6.5</v>
      </c>
      <c r="E13" s="177">
        <v>7.9</v>
      </c>
      <c r="F13" s="177"/>
      <c r="G13" s="177">
        <v>14.4</v>
      </c>
      <c r="H13" s="179"/>
    </row>
    <row r="14" spans="1:8" ht="15">
      <c r="A14" s="14" t="s">
        <v>204</v>
      </c>
      <c r="B14" s="177">
        <v>11</v>
      </c>
      <c r="C14" s="177"/>
      <c r="D14" s="118">
        <v>8.75</v>
      </c>
      <c r="E14" s="177">
        <v>6.61</v>
      </c>
      <c r="F14" s="177"/>
      <c r="G14" s="177">
        <v>15.36</v>
      </c>
      <c r="H14" s="179"/>
    </row>
    <row r="15" spans="1:8" ht="15">
      <c r="A15" s="14" t="s">
        <v>205</v>
      </c>
      <c r="B15" s="177">
        <v>7</v>
      </c>
      <c r="C15" s="177"/>
      <c r="D15" s="118">
        <v>5.45</v>
      </c>
      <c r="E15" s="177">
        <v>7.55</v>
      </c>
      <c r="F15" s="177"/>
      <c r="G15" s="177">
        <v>13</v>
      </c>
      <c r="H15" s="179"/>
    </row>
    <row r="16" spans="1:8" ht="15.75" thickBot="1">
      <c r="A16" s="16"/>
      <c r="B16" s="115"/>
      <c r="C16" s="115"/>
      <c r="D16" s="117"/>
      <c r="E16" s="117"/>
      <c r="F16" s="117"/>
      <c r="G16" s="117"/>
      <c r="H16" s="116"/>
    </row>
    <row r="17" ht="15.75" thickTop="1"/>
    <row r="20" spans="2:13" ht="15" customHeight="1">
      <c r="B20" s="2" t="s">
        <v>8</v>
      </c>
      <c r="E20" s="174" t="s">
        <v>9</v>
      </c>
      <c r="F20" s="174"/>
      <c r="G20" s="174" t="s">
        <v>10</v>
      </c>
      <c r="H20" s="175" t="s">
        <v>11</v>
      </c>
      <c r="J20" s="174" t="s">
        <v>12</v>
      </c>
      <c r="K20" s="174" t="s">
        <v>109</v>
      </c>
      <c r="L20" s="175" t="s">
        <v>14</v>
      </c>
      <c r="M20" s="174" t="s">
        <v>18</v>
      </c>
    </row>
    <row r="21" spans="5:13" ht="15">
      <c r="E21" s="174"/>
      <c r="F21" s="174"/>
      <c r="G21" s="174"/>
      <c r="H21" s="175"/>
      <c r="J21" s="174"/>
      <c r="K21" s="174"/>
      <c r="L21" s="175"/>
      <c r="M21" s="174"/>
    </row>
    <row r="22" spans="5:13" ht="15">
      <c r="E22" s="174"/>
      <c r="F22" s="174"/>
      <c r="G22" s="174"/>
      <c r="H22" s="175"/>
      <c r="J22" s="174"/>
      <c r="K22" s="174"/>
      <c r="L22" s="175"/>
      <c r="M22" s="174"/>
    </row>
    <row r="23" spans="8:13" ht="15">
      <c r="H23" s="175"/>
      <c r="J23" s="174"/>
      <c r="K23" s="174"/>
      <c r="L23" s="175"/>
      <c r="M23" s="174"/>
    </row>
    <row r="24" spans="8:13" ht="15">
      <c r="H24" s="175"/>
      <c r="L24" s="175"/>
      <c r="M24" s="174"/>
    </row>
    <row r="25" spans="8:13" ht="15" customHeight="1">
      <c r="H25" s="8"/>
      <c r="J25" s="174" t="s">
        <v>16</v>
      </c>
      <c r="K25" s="78"/>
      <c r="L25" s="174" t="s">
        <v>17</v>
      </c>
      <c r="M25" s="3"/>
    </row>
    <row r="26" spans="8:13" ht="15">
      <c r="H26" s="8"/>
      <c r="J26" s="174"/>
      <c r="K26" s="78"/>
      <c r="L26" s="174"/>
      <c r="M26" s="3"/>
    </row>
    <row r="27" spans="8:13" ht="15">
      <c r="H27" s="8"/>
      <c r="L27" s="174"/>
      <c r="M27" s="3"/>
    </row>
    <row r="28" spans="8:13" ht="15.75" thickBot="1">
      <c r="H28" s="8"/>
      <c r="L28" s="3"/>
      <c r="M28" s="3"/>
    </row>
    <row r="29" spans="1:12" ht="31.5" customHeight="1" thickTop="1">
      <c r="A29" s="82" t="s">
        <v>23</v>
      </c>
      <c r="B29" s="82" t="s">
        <v>0</v>
      </c>
      <c r="C29" s="82" t="s">
        <v>15</v>
      </c>
      <c r="D29" s="113" t="s">
        <v>1</v>
      </c>
      <c r="E29" s="113" t="s">
        <v>7</v>
      </c>
      <c r="F29" s="113" t="s">
        <v>6</v>
      </c>
      <c r="G29" s="113" t="s">
        <v>5</v>
      </c>
      <c r="H29" s="82" t="s">
        <v>4</v>
      </c>
      <c r="I29" s="113" t="s">
        <v>2</v>
      </c>
      <c r="J29" s="113" t="s">
        <v>13</v>
      </c>
      <c r="K29" s="113" t="s">
        <v>108</v>
      </c>
      <c r="L29" s="172" t="s">
        <v>3</v>
      </c>
    </row>
    <row r="30" spans="1:12" ht="15">
      <c r="A30" s="14"/>
      <c r="B30" s="9"/>
      <c r="C30" s="9"/>
      <c r="D30" s="10"/>
      <c r="E30" s="10"/>
      <c r="F30" s="10"/>
      <c r="G30" s="10"/>
      <c r="H30" s="9"/>
      <c r="I30" s="10"/>
      <c r="J30" s="10"/>
      <c r="K30" s="10"/>
      <c r="L30" s="15"/>
    </row>
    <row r="31" spans="1:12" ht="15">
      <c r="A31" s="14" t="s">
        <v>24</v>
      </c>
      <c r="B31" s="11">
        <v>218</v>
      </c>
      <c r="C31" s="9">
        <v>1</v>
      </c>
      <c r="D31" s="10" t="s">
        <v>253</v>
      </c>
      <c r="E31" s="12">
        <v>41747</v>
      </c>
      <c r="F31" s="12">
        <v>42916</v>
      </c>
      <c r="G31" s="12">
        <v>42989</v>
      </c>
      <c r="H31" s="9">
        <f>_xlfn.DAYS(G31,F31)</f>
        <v>73</v>
      </c>
      <c r="I31" s="10" t="s">
        <v>256</v>
      </c>
      <c r="J31" s="12">
        <v>43014</v>
      </c>
      <c r="K31" s="9">
        <f>_xlfn.DAYS(J31,G31)</f>
        <v>25</v>
      </c>
      <c r="L31" s="15">
        <f>_xlfn.DAYS(J31,F31)</f>
        <v>98</v>
      </c>
    </row>
    <row r="32" spans="1:12" ht="15">
      <c r="A32" s="14"/>
      <c r="B32" s="11"/>
      <c r="C32" s="9"/>
      <c r="D32" s="10"/>
      <c r="E32" s="12"/>
      <c r="F32" s="12"/>
      <c r="G32" s="12"/>
      <c r="H32" s="9"/>
      <c r="I32" s="10"/>
      <c r="J32" s="12"/>
      <c r="K32" s="12"/>
      <c r="L32" s="15"/>
    </row>
    <row r="33" spans="1:12" ht="15">
      <c r="A33" s="14"/>
      <c r="B33" s="11">
        <v>113</v>
      </c>
      <c r="C33" s="9">
        <v>1</v>
      </c>
      <c r="D33" t="s">
        <v>252</v>
      </c>
      <c r="E33" s="4">
        <v>36888</v>
      </c>
      <c r="F33" s="4">
        <v>42928</v>
      </c>
      <c r="G33" s="4">
        <v>42935</v>
      </c>
      <c r="H33" s="9">
        <f>_xlfn.DAYS(G33,F33)</f>
        <v>7</v>
      </c>
      <c r="I33" t="s">
        <v>257</v>
      </c>
      <c r="J33" s="4">
        <v>42991</v>
      </c>
      <c r="K33" s="9">
        <f>_xlfn.DAYS(J33,G33)</f>
        <v>56</v>
      </c>
      <c r="L33" s="15">
        <f>_xlfn.DAYS(J33,F33)</f>
        <v>63</v>
      </c>
    </row>
    <row r="34" spans="1:12" ht="15">
      <c r="A34" s="14"/>
      <c r="B34" s="11"/>
      <c r="C34" s="9"/>
      <c r="D34" s="10"/>
      <c r="E34" s="12"/>
      <c r="F34" s="12"/>
      <c r="G34" s="12"/>
      <c r="H34" s="9"/>
      <c r="I34" s="10"/>
      <c r="J34" s="12"/>
      <c r="K34" s="12"/>
      <c r="L34" s="15"/>
    </row>
    <row r="35" spans="1:12" ht="15">
      <c r="A35" s="14"/>
      <c r="B35" s="11">
        <v>117</v>
      </c>
      <c r="C35" s="9">
        <v>1</v>
      </c>
      <c r="D35" s="10" t="s">
        <v>254</v>
      </c>
      <c r="E35" s="12">
        <v>35913</v>
      </c>
      <c r="F35" s="12">
        <v>42724</v>
      </c>
      <c r="G35" s="12">
        <v>42765</v>
      </c>
      <c r="H35" s="9">
        <f>_xlfn.DAYS(G35,F35)</f>
        <v>41</v>
      </c>
      <c r="I35" s="10" t="s">
        <v>258</v>
      </c>
      <c r="J35" s="12">
        <v>42795</v>
      </c>
      <c r="K35" s="9">
        <f>_xlfn.DAYS(J35,G35)</f>
        <v>30</v>
      </c>
      <c r="L35" s="15">
        <f>_xlfn.DAYS(J35,F35)</f>
        <v>71</v>
      </c>
    </row>
    <row r="36" spans="1:12" ht="15">
      <c r="A36" s="14"/>
      <c r="B36" s="9"/>
      <c r="C36" s="9"/>
      <c r="D36" s="10"/>
      <c r="E36" s="10"/>
      <c r="F36" s="10"/>
      <c r="G36" s="10"/>
      <c r="H36" s="9"/>
      <c r="I36" s="10"/>
      <c r="J36" s="10"/>
      <c r="K36" s="10"/>
      <c r="L36" s="15"/>
    </row>
    <row r="37" spans="1:12" ht="15" customHeight="1">
      <c r="A37" s="14"/>
      <c r="B37" s="9">
        <v>301</v>
      </c>
      <c r="C37" s="9">
        <v>1</v>
      </c>
      <c r="D37" s="10" t="s">
        <v>255</v>
      </c>
      <c r="E37" s="12">
        <v>35917</v>
      </c>
      <c r="F37" s="12">
        <v>42926</v>
      </c>
      <c r="G37" s="12">
        <v>42926</v>
      </c>
      <c r="H37" s="9">
        <f>_xlfn.DAYS(G37,F37)</f>
        <v>0</v>
      </c>
      <c r="I37" s="10" t="s">
        <v>259</v>
      </c>
      <c r="J37" s="12">
        <v>43007</v>
      </c>
      <c r="K37" s="9">
        <f>_xlfn.DAYS(J37,G37)</f>
        <v>81</v>
      </c>
      <c r="L37" s="15">
        <f>_xlfn.DAYS(J37,F37)</f>
        <v>81</v>
      </c>
    </row>
    <row r="38" spans="1:12" ht="15">
      <c r="A38" s="14"/>
      <c r="B38" s="9"/>
      <c r="C38" s="9"/>
      <c r="D38" s="10"/>
      <c r="E38" s="10"/>
      <c r="F38" s="10"/>
      <c r="G38" s="10"/>
      <c r="H38" s="9"/>
      <c r="I38" s="10"/>
      <c r="J38" s="10"/>
      <c r="K38" s="10"/>
      <c r="L38" s="15"/>
    </row>
    <row r="39" spans="1:12" ht="15.75" thickBot="1">
      <c r="A39" s="14"/>
      <c r="B39" s="9"/>
      <c r="C39" s="9"/>
      <c r="D39" s="10"/>
      <c r="E39" s="10"/>
      <c r="F39" s="10"/>
      <c r="G39" s="10"/>
      <c r="H39" s="9"/>
      <c r="I39" s="10"/>
      <c r="J39" s="10"/>
      <c r="K39" s="10"/>
      <c r="L39" s="15"/>
    </row>
    <row r="40" spans="1:12" ht="15.75" thickTop="1">
      <c r="A40" s="26" t="s">
        <v>22</v>
      </c>
      <c r="B40" s="21"/>
      <c r="C40" s="21"/>
      <c r="D40" s="20"/>
      <c r="E40" s="20"/>
      <c r="F40" s="20"/>
      <c r="G40" s="20"/>
      <c r="H40" s="21"/>
      <c r="I40" s="20"/>
      <c r="J40" s="20"/>
      <c r="K40" s="20"/>
      <c r="L40" s="22"/>
    </row>
    <row r="41" spans="1:12" ht="15">
      <c r="A41" s="23" t="s">
        <v>25</v>
      </c>
      <c r="B41" s="9">
        <v>4</v>
      </c>
      <c r="C41" s="9"/>
      <c r="D41" s="10"/>
      <c r="E41" s="10"/>
      <c r="F41" s="10"/>
      <c r="G41" s="10" t="s">
        <v>19</v>
      </c>
      <c r="H41" s="9">
        <f>SUM(H31:H39)</f>
        <v>121</v>
      </c>
      <c r="I41" s="10"/>
      <c r="J41" s="24" t="s">
        <v>3</v>
      </c>
      <c r="K41" s="24"/>
      <c r="L41" s="15">
        <f>SUM(L31:L39)</f>
        <v>313</v>
      </c>
    </row>
    <row r="42" spans="1:12" ht="15.75" thickBot="1">
      <c r="A42" s="16"/>
      <c r="B42" s="17"/>
      <c r="C42" s="17"/>
      <c r="D42" s="18"/>
      <c r="E42" s="18"/>
      <c r="F42" s="18"/>
      <c r="G42" s="25" t="s">
        <v>20</v>
      </c>
      <c r="H42" s="17">
        <f>H41/B41</f>
        <v>30.25</v>
      </c>
      <c r="I42" s="18"/>
      <c r="J42" s="25" t="s">
        <v>21</v>
      </c>
      <c r="K42" s="25"/>
      <c r="L42" s="19">
        <f>L41/B41</f>
        <v>78.25</v>
      </c>
    </row>
    <row r="43" ht="15.75" thickTop="1"/>
  </sheetData>
  <sheetProtection/>
  <mergeCells count="36">
    <mergeCell ref="B9:C9"/>
    <mergeCell ref="E9:F9"/>
    <mergeCell ref="G9:H9"/>
    <mergeCell ref="B10:C10"/>
    <mergeCell ref="E10:F10"/>
    <mergeCell ref="G10:H10"/>
    <mergeCell ref="G11:H11"/>
    <mergeCell ref="G12:H12"/>
    <mergeCell ref="G13:H13"/>
    <mergeCell ref="G14:H14"/>
    <mergeCell ref="G15:H15"/>
    <mergeCell ref="E11:F11"/>
    <mergeCell ref="E12:F12"/>
    <mergeCell ref="E13:F13"/>
    <mergeCell ref="E14:F14"/>
    <mergeCell ref="E15:F15"/>
    <mergeCell ref="B11:C11"/>
    <mergeCell ref="B12:C12"/>
    <mergeCell ref="B13:C13"/>
    <mergeCell ref="B14:C14"/>
    <mergeCell ref="B15:C15"/>
    <mergeCell ref="B3:C3"/>
    <mergeCell ref="E3:F3"/>
    <mergeCell ref="G3:H3"/>
    <mergeCell ref="B2:C2"/>
    <mergeCell ref="E2:F2"/>
    <mergeCell ref="G2:H2"/>
    <mergeCell ref="J25:J26"/>
    <mergeCell ref="L25:L27"/>
    <mergeCell ref="M20:M24"/>
    <mergeCell ref="K20:K23"/>
    <mergeCell ref="E20:F22"/>
    <mergeCell ref="G20:G22"/>
    <mergeCell ref="H20:H24"/>
    <mergeCell ref="L20:L24"/>
    <mergeCell ref="J20:J23"/>
  </mergeCells>
  <printOptions/>
  <pageMargins left="0.7" right="0.7" top="0.75" bottom="0.75" header="0.3" footer="0.3"/>
  <pageSetup fitToHeight="0" fitToWidth="1" horizontalDpi="600" verticalDpi="600" orientation="landscape" scale="47" r:id="rId1"/>
</worksheet>
</file>

<file path=xl/worksheets/sheet2.xml><?xml version="1.0" encoding="utf-8"?>
<worksheet xmlns="http://schemas.openxmlformats.org/spreadsheetml/2006/main" xmlns:r="http://schemas.openxmlformats.org/officeDocument/2006/relationships">
  <sheetPr>
    <pageSetUpPr fitToPage="1"/>
  </sheetPr>
  <dimension ref="A1:L80"/>
  <sheetViews>
    <sheetView zoomScalePageLayoutView="0" workbookViewId="0" topLeftCell="A1">
      <selection activeCell="C79" sqref="C79"/>
    </sheetView>
  </sheetViews>
  <sheetFormatPr defaultColWidth="9.140625" defaultRowHeight="15"/>
  <cols>
    <col min="1" max="1" width="24.7109375" style="6" bestFit="1" customWidth="1"/>
    <col min="2" max="2" width="14.00390625" style="0" bestFit="1" customWidth="1"/>
    <col min="3" max="4" width="10.28125" style="0" bestFit="1" customWidth="1"/>
    <col min="5" max="5" width="11.28125" style="0" bestFit="1" customWidth="1"/>
    <col min="12" max="12" width="46.00390625" style="0" customWidth="1"/>
  </cols>
  <sheetData>
    <row r="1" ht="15">
      <c r="A1" s="5"/>
    </row>
    <row r="2" ht="15">
      <c r="A2" s="5" t="s">
        <v>23</v>
      </c>
    </row>
    <row r="3" spans="2:12" ht="15">
      <c r="B3" s="6" t="s">
        <v>56</v>
      </c>
      <c r="C3" s="6" t="s">
        <v>30</v>
      </c>
      <c r="D3" s="6" t="s">
        <v>29</v>
      </c>
      <c r="E3" s="6" t="s">
        <v>28</v>
      </c>
      <c r="L3" s="182" t="s">
        <v>158</v>
      </c>
    </row>
    <row r="4" spans="1:12" ht="15">
      <c r="A4" s="6" t="s">
        <v>26</v>
      </c>
      <c r="B4" t="s">
        <v>33</v>
      </c>
      <c r="L4" s="182"/>
    </row>
    <row r="5" spans="1:12" ht="15">
      <c r="A5" s="6" t="s">
        <v>31</v>
      </c>
      <c r="B5" t="s">
        <v>34</v>
      </c>
      <c r="L5" s="182"/>
    </row>
    <row r="6" spans="1:12" ht="15">
      <c r="A6" s="6" t="s">
        <v>35</v>
      </c>
      <c r="L6" s="182"/>
    </row>
    <row r="7" spans="1:12" ht="15">
      <c r="A7" s="6" t="s">
        <v>36</v>
      </c>
      <c r="L7" s="182"/>
    </row>
    <row r="8" spans="1:12" ht="15">
      <c r="A8" s="6" t="s">
        <v>37</v>
      </c>
      <c r="L8" s="182"/>
    </row>
    <row r="9" spans="1:12" ht="15">
      <c r="A9" s="6" t="s">
        <v>38</v>
      </c>
      <c r="L9" s="182"/>
    </row>
    <row r="10" spans="1:12" ht="15">
      <c r="A10" s="6" t="s">
        <v>39</v>
      </c>
      <c r="B10" t="s">
        <v>57</v>
      </c>
      <c r="L10" s="182"/>
    </row>
    <row r="11" spans="1:12" ht="15">
      <c r="A11" s="6" t="s">
        <v>40</v>
      </c>
      <c r="L11" s="182"/>
    </row>
    <row r="12" ht="15">
      <c r="L12" s="182"/>
    </row>
    <row r="13" spans="1:12" ht="15">
      <c r="A13" s="6" t="s">
        <v>23</v>
      </c>
      <c r="L13" s="182"/>
    </row>
    <row r="14" ht="15">
      <c r="A14" s="6" t="s">
        <v>27</v>
      </c>
    </row>
    <row r="15" spans="1:3" ht="15">
      <c r="A15" s="27">
        <v>43191</v>
      </c>
      <c r="B15" s="6" t="s">
        <v>41</v>
      </c>
      <c r="C15" s="6" t="s">
        <v>42</v>
      </c>
    </row>
    <row r="16" ht="15">
      <c r="A16" s="6" t="s">
        <v>35</v>
      </c>
    </row>
    <row r="17" ht="15">
      <c r="A17" s="6" t="s">
        <v>36</v>
      </c>
    </row>
    <row r="18" ht="15">
      <c r="A18" s="6" t="s">
        <v>43</v>
      </c>
    </row>
    <row r="19" ht="15">
      <c r="A19" s="6" t="s">
        <v>30</v>
      </c>
    </row>
    <row r="20" spans="1:3" ht="15">
      <c r="A20" s="27">
        <v>43221</v>
      </c>
      <c r="B20" s="6" t="s">
        <v>41</v>
      </c>
      <c r="C20" s="6" t="s">
        <v>42</v>
      </c>
    </row>
    <row r="21" ht="15">
      <c r="A21" s="6" t="s">
        <v>35</v>
      </c>
    </row>
    <row r="22" ht="15">
      <c r="A22" s="6" t="s">
        <v>36</v>
      </c>
    </row>
    <row r="23" ht="15">
      <c r="A23" s="6" t="s">
        <v>43</v>
      </c>
    </row>
    <row r="24" ht="15">
      <c r="A24" s="6" t="s">
        <v>29</v>
      </c>
    </row>
    <row r="25" spans="1:3" ht="15">
      <c r="A25" s="27">
        <v>43252</v>
      </c>
      <c r="B25" s="6" t="s">
        <v>41</v>
      </c>
      <c r="C25" s="6" t="s">
        <v>42</v>
      </c>
    </row>
    <row r="26" ht="15">
      <c r="A26" s="6" t="s">
        <v>35</v>
      </c>
    </row>
    <row r="27" ht="15">
      <c r="A27" s="6" t="s">
        <v>36</v>
      </c>
    </row>
    <row r="28" ht="15">
      <c r="A28" s="6" t="s">
        <v>43</v>
      </c>
    </row>
    <row r="29" ht="15">
      <c r="A29" s="6" t="s">
        <v>28</v>
      </c>
    </row>
    <row r="30" spans="1:3" ht="15">
      <c r="A30" s="27">
        <v>43282</v>
      </c>
      <c r="B30" s="6" t="s">
        <v>41</v>
      </c>
      <c r="C30" s="6" t="s">
        <v>42</v>
      </c>
    </row>
    <row r="31" ht="15">
      <c r="A31" s="6" t="s">
        <v>35</v>
      </c>
    </row>
    <row r="32" ht="15">
      <c r="A32" s="6" t="s">
        <v>36</v>
      </c>
    </row>
    <row r="33" ht="15">
      <c r="A33" s="6" t="s">
        <v>43</v>
      </c>
    </row>
    <row r="39" ht="15.75" thickBot="1"/>
    <row r="40" spans="1:5" ht="15.75" thickTop="1">
      <c r="A40" s="28" t="s">
        <v>32</v>
      </c>
      <c r="B40" s="29"/>
      <c r="C40" s="29"/>
      <c r="D40" s="29"/>
      <c r="E40" s="30"/>
    </row>
    <row r="41" spans="1:5" ht="15">
      <c r="A41" s="31"/>
      <c r="B41" s="32" t="s">
        <v>27</v>
      </c>
      <c r="C41" s="32" t="s">
        <v>30</v>
      </c>
      <c r="D41" s="32" t="s">
        <v>29</v>
      </c>
      <c r="E41" s="33" t="s">
        <v>28</v>
      </c>
    </row>
    <row r="42" spans="1:5" ht="15">
      <c r="A42" s="31" t="s">
        <v>26</v>
      </c>
      <c r="B42" s="34">
        <v>43191</v>
      </c>
      <c r="C42" s="34">
        <v>43221</v>
      </c>
      <c r="D42" s="34">
        <v>43252</v>
      </c>
      <c r="E42" s="35">
        <v>43282</v>
      </c>
    </row>
    <row r="43" spans="1:5" ht="15">
      <c r="A43" s="31" t="s">
        <v>31</v>
      </c>
      <c r="B43" s="10">
        <v>17</v>
      </c>
      <c r="C43" s="10">
        <v>4</v>
      </c>
      <c r="D43" s="10">
        <v>6</v>
      </c>
      <c r="E43" s="36">
        <v>3</v>
      </c>
    </row>
    <row r="44" spans="1:5" ht="15">
      <c r="A44" s="31" t="s">
        <v>35</v>
      </c>
      <c r="B44" s="10">
        <v>0</v>
      </c>
      <c r="C44" s="10">
        <v>0</v>
      </c>
      <c r="D44" s="10">
        <v>4</v>
      </c>
      <c r="E44" s="36">
        <v>3</v>
      </c>
    </row>
    <row r="45" spans="1:5" ht="15">
      <c r="A45" s="31" t="s">
        <v>36</v>
      </c>
      <c r="B45" s="10">
        <v>0</v>
      </c>
      <c r="C45" s="10">
        <v>4</v>
      </c>
      <c r="D45" s="10">
        <v>0</v>
      </c>
      <c r="E45" s="36">
        <v>0</v>
      </c>
    </row>
    <row r="46" spans="1:5" ht="15">
      <c r="A46" s="31" t="s">
        <v>37</v>
      </c>
      <c r="B46" s="10">
        <v>17</v>
      </c>
      <c r="C46" s="10">
        <v>0</v>
      </c>
      <c r="D46" s="10">
        <v>2</v>
      </c>
      <c r="E46" s="36">
        <v>0</v>
      </c>
    </row>
    <row r="47" spans="1:5" ht="15">
      <c r="A47" s="31" t="s">
        <v>38</v>
      </c>
      <c r="B47" s="37">
        <f>B46/B43</f>
        <v>1</v>
      </c>
      <c r="C47" s="37">
        <v>0</v>
      </c>
      <c r="D47" s="37">
        <f>D46/D43</f>
        <v>0.3333333333333333</v>
      </c>
      <c r="E47" s="38">
        <v>0</v>
      </c>
    </row>
    <row r="48" spans="1:5" ht="15">
      <c r="A48" s="31" t="s">
        <v>39</v>
      </c>
      <c r="B48" s="10">
        <v>16</v>
      </c>
      <c r="C48" s="10">
        <v>0</v>
      </c>
      <c r="D48" s="10">
        <v>2</v>
      </c>
      <c r="E48" s="36">
        <v>0</v>
      </c>
    </row>
    <row r="49" spans="1:5" ht="15.75" thickBot="1">
      <c r="A49" s="39" t="s">
        <v>40</v>
      </c>
      <c r="B49" s="40">
        <f>B48/B43</f>
        <v>0.9411764705882353</v>
      </c>
      <c r="C49" s="40">
        <v>0</v>
      </c>
      <c r="D49" s="40">
        <f>D48/D43</f>
        <v>0.3333333333333333</v>
      </c>
      <c r="E49" s="41">
        <v>0</v>
      </c>
    </row>
    <row r="50" ht="15.75" thickTop="1"/>
    <row r="51" ht="15.75" thickBot="1"/>
    <row r="52" spans="1:5" ht="15.75" thickTop="1">
      <c r="A52" s="28" t="s">
        <v>32</v>
      </c>
      <c r="B52" s="29"/>
      <c r="C52" s="29"/>
      <c r="D52" s="29"/>
      <c r="E52" s="30"/>
    </row>
    <row r="53" spans="1:5" ht="15">
      <c r="A53" s="31" t="s">
        <v>27</v>
      </c>
      <c r="B53" s="10"/>
      <c r="C53" s="10"/>
      <c r="D53" s="10"/>
      <c r="E53" s="36"/>
    </row>
    <row r="54" spans="1:5" ht="15">
      <c r="A54" s="42">
        <v>43191</v>
      </c>
      <c r="B54" s="32" t="s">
        <v>41</v>
      </c>
      <c r="C54" s="32" t="s">
        <v>42</v>
      </c>
      <c r="D54" s="10"/>
      <c r="E54" s="36"/>
    </row>
    <row r="55" spans="1:5" ht="15">
      <c r="A55" s="31" t="s">
        <v>35</v>
      </c>
      <c r="B55" s="10"/>
      <c r="C55" s="10"/>
      <c r="D55" s="10"/>
      <c r="E55" s="36"/>
    </row>
    <row r="56" spans="1:5" ht="15">
      <c r="A56" s="31" t="s">
        <v>36</v>
      </c>
      <c r="B56" s="10"/>
      <c r="C56" s="10"/>
      <c r="D56" s="10"/>
      <c r="E56" s="36"/>
    </row>
    <row r="57" spans="1:5" ht="15">
      <c r="A57" s="31" t="s">
        <v>43</v>
      </c>
      <c r="B57" s="10" t="s">
        <v>44</v>
      </c>
      <c r="C57" s="10" t="s">
        <v>261</v>
      </c>
      <c r="D57" s="10"/>
      <c r="E57" s="36"/>
    </row>
    <row r="58" spans="1:5" ht="15">
      <c r="A58" s="31" t="s">
        <v>30</v>
      </c>
      <c r="B58" s="10"/>
      <c r="C58" s="10"/>
      <c r="D58" s="10"/>
      <c r="E58" s="36"/>
    </row>
    <row r="59" spans="1:5" ht="15">
      <c r="A59" s="42">
        <v>43221</v>
      </c>
      <c r="B59" s="32" t="s">
        <v>41</v>
      </c>
      <c r="C59" s="32" t="s">
        <v>42</v>
      </c>
      <c r="D59" s="10"/>
      <c r="E59" s="36"/>
    </row>
    <row r="60" spans="1:5" ht="15">
      <c r="A60" s="31" t="s">
        <v>35</v>
      </c>
      <c r="B60" s="10"/>
      <c r="C60" s="10"/>
      <c r="D60" s="10"/>
      <c r="E60" s="36"/>
    </row>
    <row r="61" spans="1:5" ht="15">
      <c r="A61" s="31" t="s">
        <v>36</v>
      </c>
      <c r="B61" s="10" t="s">
        <v>45</v>
      </c>
      <c r="C61" s="10" t="s">
        <v>262</v>
      </c>
      <c r="D61" s="10"/>
      <c r="E61" s="36"/>
    </row>
    <row r="62" spans="1:5" ht="15">
      <c r="A62" s="31"/>
      <c r="B62" s="10" t="s">
        <v>46</v>
      </c>
      <c r="C62" s="10" t="s">
        <v>263</v>
      </c>
      <c r="D62" s="10"/>
      <c r="E62" s="36"/>
    </row>
    <row r="63" spans="1:5" ht="15">
      <c r="A63" s="31"/>
      <c r="B63" s="10" t="s">
        <v>47</v>
      </c>
      <c r="C63" s="10" t="s">
        <v>264</v>
      </c>
      <c r="D63" s="10"/>
      <c r="E63" s="36"/>
    </row>
    <row r="64" spans="1:5" ht="15">
      <c r="A64" s="31"/>
      <c r="B64" s="10" t="s">
        <v>48</v>
      </c>
      <c r="C64" s="10" t="s">
        <v>265</v>
      </c>
      <c r="D64" s="10"/>
      <c r="E64" s="36"/>
    </row>
    <row r="65" spans="1:5" ht="15">
      <c r="A65" s="31" t="s">
        <v>43</v>
      </c>
      <c r="B65" s="10"/>
      <c r="C65" s="10"/>
      <c r="D65" s="10"/>
      <c r="E65" s="36"/>
    </row>
    <row r="66" spans="1:5" ht="15">
      <c r="A66" s="31" t="s">
        <v>29</v>
      </c>
      <c r="B66" s="10"/>
      <c r="C66" s="10"/>
      <c r="D66" s="10"/>
      <c r="E66" s="36"/>
    </row>
    <row r="67" spans="1:5" ht="15">
      <c r="A67" s="42">
        <v>43252</v>
      </c>
      <c r="B67" s="32" t="s">
        <v>41</v>
      </c>
      <c r="C67" s="32" t="s">
        <v>42</v>
      </c>
      <c r="D67" s="10"/>
      <c r="E67" s="36"/>
    </row>
    <row r="68" spans="1:5" ht="15">
      <c r="A68" s="31" t="s">
        <v>35</v>
      </c>
      <c r="B68" s="10" t="s">
        <v>49</v>
      </c>
      <c r="C68" s="10" t="s">
        <v>266</v>
      </c>
      <c r="D68" s="10"/>
      <c r="E68" s="36"/>
    </row>
    <row r="69" spans="1:5" ht="15">
      <c r="A69" s="31"/>
      <c r="B69" s="10" t="s">
        <v>50</v>
      </c>
      <c r="C69" s="10" t="s">
        <v>267</v>
      </c>
      <c r="D69" s="10"/>
      <c r="E69" s="36"/>
    </row>
    <row r="70" spans="1:5" ht="15">
      <c r="A70" s="31"/>
      <c r="B70" s="10" t="s">
        <v>51</v>
      </c>
      <c r="C70" s="10" t="s">
        <v>268</v>
      </c>
      <c r="D70" s="10"/>
      <c r="E70" s="36"/>
    </row>
    <row r="71" spans="1:5" ht="15">
      <c r="A71" s="31"/>
      <c r="B71" s="10" t="s">
        <v>52</v>
      </c>
      <c r="C71" s="10" t="s">
        <v>269</v>
      </c>
      <c r="D71" s="10"/>
      <c r="E71" s="36"/>
    </row>
    <row r="72" spans="1:5" ht="15">
      <c r="A72" s="31" t="s">
        <v>36</v>
      </c>
      <c r="B72" s="10"/>
      <c r="C72" s="10"/>
      <c r="D72" s="10"/>
      <c r="E72" s="36"/>
    </row>
    <row r="73" spans="1:5" ht="15">
      <c r="A73" s="31" t="s">
        <v>43</v>
      </c>
      <c r="B73" s="10"/>
      <c r="C73" s="10"/>
      <c r="D73" s="10"/>
      <c r="E73" s="36"/>
    </row>
    <row r="74" spans="1:5" ht="15">
      <c r="A74" s="31" t="s">
        <v>28</v>
      </c>
      <c r="B74" s="10"/>
      <c r="C74" s="10"/>
      <c r="D74" s="10"/>
      <c r="E74" s="36"/>
    </row>
    <row r="75" spans="1:5" ht="15">
      <c r="A75" s="42">
        <v>43282</v>
      </c>
      <c r="B75" s="32" t="s">
        <v>41</v>
      </c>
      <c r="C75" s="32" t="s">
        <v>42</v>
      </c>
      <c r="D75" s="10"/>
      <c r="E75" s="36"/>
    </row>
    <row r="76" spans="1:5" ht="15">
      <c r="A76" s="31" t="s">
        <v>35</v>
      </c>
      <c r="B76" s="10" t="s">
        <v>53</v>
      </c>
      <c r="C76" s="10" t="s">
        <v>270</v>
      </c>
      <c r="D76" s="10"/>
      <c r="E76" s="36"/>
    </row>
    <row r="77" spans="1:5" ht="15">
      <c r="A77" s="31"/>
      <c r="B77" s="10" t="s">
        <v>54</v>
      </c>
      <c r="C77" s="10" t="s">
        <v>271</v>
      </c>
      <c r="D77" s="10"/>
      <c r="E77" s="36"/>
    </row>
    <row r="78" spans="1:5" ht="15">
      <c r="A78" s="31"/>
      <c r="B78" s="10" t="s">
        <v>55</v>
      </c>
      <c r="C78" s="10" t="s">
        <v>272</v>
      </c>
      <c r="D78" s="10"/>
      <c r="E78" s="36"/>
    </row>
    <row r="79" spans="1:5" ht="15">
      <c r="A79" s="31" t="s">
        <v>36</v>
      </c>
      <c r="B79" s="10"/>
      <c r="C79" s="10"/>
      <c r="D79" s="10"/>
      <c r="E79" s="36"/>
    </row>
    <row r="80" spans="1:5" ht="15.75" thickBot="1">
      <c r="A80" s="39" t="s">
        <v>43</v>
      </c>
      <c r="B80" s="18"/>
      <c r="C80" s="18"/>
      <c r="D80" s="18"/>
      <c r="E80" s="43"/>
    </row>
    <row r="81" ht="15.75" thickTop="1"/>
  </sheetData>
  <sheetProtection/>
  <mergeCells count="1">
    <mergeCell ref="L3:L13"/>
  </mergeCells>
  <printOptions/>
  <pageMargins left="0.7" right="0.7" top="0.75" bottom="0.75" header="0.3" footer="0.3"/>
  <pageSetup fitToHeight="0" fitToWidth="2"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2:U44"/>
  <sheetViews>
    <sheetView zoomScalePageLayoutView="0" workbookViewId="0" topLeftCell="A1">
      <selection activeCell="F26" sqref="F26"/>
    </sheetView>
  </sheetViews>
  <sheetFormatPr defaultColWidth="9.140625" defaultRowHeight="15"/>
  <cols>
    <col min="1" max="1" width="9.57421875" style="0" bestFit="1" customWidth="1"/>
    <col min="2" max="2" width="34.57421875" style="0" bestFit="1" customWidth="1"/>
    <col min="3" max="5" width="9.7109375" style="114" customWidth="1"/>
    <col min="6" max="7" width="9.7109375" style="129" customWidth="1"/>
    <col min="8" max="10" width="9.7109375" style="114" customWidth="1"/>
    <col min="11" max="12" width="9.7109375" style="129" customWidth="1"/>
    <col min="17" max="17" width="24.7109375" style="0" bestFit="1" customWidth="1"/>
    <col min="18" max="18" width="14.00390625" style="0" bestFit="1" customWidth="1"/>
    <col min="19" max="20" width="10.28125" style="0" bestFit="1" customWidth="1"/>
    <col min="21" max="21" width="11.28125" style="0" bestFit="1" customWidth="1"/>
  </cols>
  <sheetData>
    <row r="1" ht="15.75" thickBot="1"/>
    <row r="2" spans="1:12" ht="15.75" thickTop="1">
      <c r="A2" s="51"/>
      <c r="B2" s="13" t="s">
        <v>251</v>
      </c>
      <c r="C2" s="130"/>
      <c r="D2" s="130"/>
      <c r="E2" s="130"/>
      <c r="F2" s="134"/>
      <c r="G2" s="134"/>
      <c r="H2" s="130"/>
      <c r="I2" s="130"/>
      <c r="J2" s="130"/>
      <c r="K2" s="134"/>
      <c r="L2" s="135"/>
    </row>
    <row r="3" spans="1:12" ht="15">
      <c r="A3" s="55"/>
      <c r="B3" s="119"/>
      <c r="C3" s="183">
        <v>43252</v>
      </c>
      <c r="D3" s="183"/>
      <c r="E3" s="180"/>
      <c r="F3" s="184" t="s">
        <v>250</v>
      </c>
      <c r="G3" s="184"/>
      <c r="H3" s="183">
        <v>43282</v>
      </c>
      <c r="I3" s="183"/>
      <c r="J3" s="180"/>
      <c r="K3" s="184" t="s">
        <v>250</v>
      </c>
      <c r="L3" s="185"/>
    </row>
    <row r="4" spans="1:12" ht="15">
      <c r="A4" s="136"/>
      <c r="B4" s="137"/>
      <c r="C4" s="138" t="s">
        <v>248</v>
      </c>
      <c r="D4" s="138" t="s">
        <v>249</v>
      </c>
      <c r="E4" s="138" t="s">
        <v>37</v>
      </c>
      <c r="F4" s="139" t="s">
        <v>249</v>
      </c>
      <c r="G4" s="139" t="s">
        <v>37</v>
      </c>
      <c r="H4" s="138" t="s">
        <v>248</v>
      </c>
      <c r="I4" s="138" t="s">
        <v>249</v>
      </c>
      <c r="J4" s="138" t="s">
        <v>37</v>
      </c>
      <c r="K4" s="139" t="s">
        <v>249</v>
      </c>
      <c r="L4" s="140" t="s">
        <v>37</v>
      </c>
    </row>
    <row r="5" spans="1:21" ht="15">
      <c r="A5" s="136" t="s">
        <v>226</v>
      </c>
      <c r="B5" s="137" t="s">
        <v>80</v>
      </c>
      <c r="C5" s="141">
        <f>SUM(C6:C17)</f>
        <v>48</v>
      </c>
      <c r="D5" s="141">
        <f>SUM(D6:D17)</f>
        <v>31</v>
      </c>
      <c r="E5" s="141">
        <f>SUM(E6:E17)</f>
        <v>31</v>
      </c>
      <c r="F5" s="142">
        <f>D5/C5</f>
        <v>0.6458333333333334</v>
      </c>
      <c r="G5" s="142">
        <f>E5/C5</f>
        <v>0.6458333333333334</v>
      </c>
      <c r="H5" s="141">
        <f>SUM(H6:H17)</f>
        <v>35</v>
      </c>
      <c r="I5" s="141">
        <f>SUM(I6:I17)</f>
        <v>7</v>
      </c>
      <c r="J5" s="141">
        <f>SUM(J6:J17)</f>
        <v>7</v>
      </c>
      <c r="K5" s="143">
        <f>I5/H5</f>
        <v>0.2</v>
      </c>
      <c r="L5" s="144">
        <f>J5/H5</f>
        <v>0.2</v>
      </c>
      <c r="Q5" s="32"/>
      <c r="R5" s="34"/>
      <c r="S5" s="34"/>
      <c r="T5" s="34"/>
      <c r="U5" s="34"/>
    </row>
    <row r="6" spans="1:21" ht="15">
      <c r="A6" s="145"/>
      <c r="B6" s="146" t="s">
        <v>227</v>
      </c>
      <c r="C6" s="147">
        <v>0</v>
      </c>
      <c r="D6" s="147">
        <v>0</v>
      </c>
      <c r="E6" s="147">
        <v>0</v>
      </c>
      <c r="F6" s="148">
        <v>1</v>
      </c>
      <c r="G6" s="148">
        <v>1</v>
      </c>
      <c r="H6" s="147">
        <v>4</v>
      </c>
      <c r="I6" s="147">
        <v>0</v>
      </c>
      <c r="J6" s="147">
        <v>0</v>
      </c>
      <c r="K6" s="148">
        <v>0</v>
      </c>
      <c r="L6" s="149">
        <v>0</v>
      </c>
      <c r="Q6" s="32"/>
      <c r="R6" s="119"/>
      <c r="S6" s="119"/>
      <c r="T6" s="119"/>
      <c r="U6" s="119"/>
    </row>
    <row r="7" spans="1:21" ht="15">
      <c r="A7" s="145"/>
      <c r="B7" s="146" t="s">
        <v>228</v>
      </c>
      <c r="C7" s="147">
        <v>0</v>
      </c>
      <c r="D7" s="147">
        <v>0</v>
      </c>
      <c r="E7" s="147">
        <v>0</v>
      </c>
      <c r="F7" s="148">
        <v>1</v>
      </c>
      <c r="G7" s="148">
        <v>1</v>
      </c>
      <c r="H7" s="118">
        <v>2</v>
      </c>
      <c r="I7" s="118">
        <v>0</v>
      </c>
      <c r="J7" s="118">
        <v>0</v>
      </c>
      <c r="K7" s="150">
        <v>0</v>
      </c>
      <c r="L7" s="149">
        <v>0</v>
      </c>
      <c r="Q7" s="32"/>
      <c r="R7" s="119"/>
      <c r="S7" s="119"/>
      <c r="T7" s="119"/>
      <c r="U7" s="119"/>
    </row>
    <row r="8" spans="1:21" ht="15">
      <c r="A8" s="145"/>
      <c r="B8" s="146" t="s">
        <v>229</v>
      </c>
      <c r="C8" s="147">
        <v>14</v>
      </c>
      <c r="D8" s="147">
        <v>10</v>
      </c>
      <c r="E8" s="147">
        <v>10</v>
      </c>
      <c r="F8" s="148">
        <f>D8/C8</f>
        <v>0.7142857142857143</v>
      </c>
      <c r="G8" s="148">
        <f>E8/C8</f>
        <v>0.7142857142857143</v>
      </c>
      <c r="H8" s="118">
        <v>6</v>
      </c>
      <c r="I8" s="118">
        <v>3</v>
      </c>
      <c r="J8" s="118">
        <v>3</v>
      </c>
      <c r="K8" s="150">
        <f>I8/H8</f>
        <v>0.5</v>
      </c>
      <c r="L8" s="149">
        <f>J8/H8</f>
        <v>0.5</v>
      </c>
      <c r="Q8" s="32"/>
      <c r="R8" s="119"/>
      <c r="S8" s="119"/>
      <c r="T8" s="119"/>
      <c r="U8" s="119"/>
    </row>
    <row r="9" spans="1:21" ht="15">
      <c r="A9" s="145"/>
      <c r="B9" s="146" t="s">
        <v>230</v>
      </c>
      <c r="C9" s="147">
        <v>2</v>
      </c>
      <c r="D9" s="147">
        <v>2</v>
      </c>
      <c r="E9" s="147">
        <v>2</v>
      </c>
      <c r="F9" s="148">
        <f aca="true" t="shared" si="0" ref="F9:F17">D9/C9</f>
        <v>1</v>
      </c>
      <c r="G9" s="148">
        <f aca="true" t="shared" si="1" ref="G9:G17">E9/C9</f>
        <v>1</v>
      </c>
      <c r="H9" s="147">
        <v>3</v>
      </c>
      <c r="I9" s="147">
        <v>1</v>
      </c>
      <c r="J9" s="147">
        <v>1</v>
      </c>
      <c r="K9" s="150">
        <f aca="true" t="shared" si="2" ref="K9:K17">I9/H9</f>
        <v>0.3333333333333333</v>
      </c>
      <c r="L9" s="149">
        <f aca="true" t="shared" si="3" ref="L9:L17">J9/H9</f>
        <v>0.3333333333333333</v>
      </c>
      <c r="Q9" s="32"/>
      <c r="R9" s="119"/>
      <c r="S9" s="119"/>
      <c r="T9" s="119"/>
      <c r="U9" s="119"/>
    </row>
    <row r="10" spans="1:21" ht="15">
      <c r="A10" s="145"/>
      <c r="B10" s="146" t="s">
        <v>231</v>
      </c>
      <c r="C10" s="147">
        <v>3</v>
      </c>
      <c r="D10" s="147">
        <v>2</v>
      </c>
      <c r="E10" s="147">
        <v>2</v>
      </c>
      <c r="F10" s="148">
        <f t="shared" si="0"/>
        <v>0.6666666666666666</v>
      </c>
      <c r="G10" s="148">
        <f t="shared" si="1"/>
        <v>0.6666666666666666</v>
      </c>
      <c r="H10" s="118">
        <v>1</v>
      </c>
      <c r="I10" s="118">
        <v>0</v>
      </c>
      <c r="J10" s="118">
        <v>0</v>
      </c>
      <c r="K10" s="150">
        <f t="shared" si="2"/>
        <v>0</v>
      </c>
      <c r="L10" s="149">
        <f t="shared" si="3"/>
        <v>0</v>
      </c>
      <c r="Q10" s="32"/>
      <c r="R10" s="37"/>
      <c r="S10" s="37"/>
      <c r="T10" s="37"/>
      <c r="U10" s="37"/>
    </row>
    <row r="11" spans="1:21" ht="15">
      <c r="A11" s="145"/>
      <c r="B11" s="146" t="s">
        <v>232</v>
      </c>
      <c r="C11" s="147">
        <v>2</v>
      </c>
      <c r="D11" s="147">
        <v>2</v>
      </c>
      <c r="E11" s="147">
        <v>2</v>
      </c>
      <c r="F11" s="148">
        <f t="shared" si="0"/>
        <v>1</v>
      </c>
      <c r="G11" s="148">
        <f t="shared" si="1"/>
        <v>1</v>
      </c>
      <c r="H11" s="118">
        <v>4</v>
      </c>
      <c r="I11" s="118">
        <v>0</v>
      </c>
      <c r="J11" s="118">
        <v>0</v>
      </c>
      <c r="K11" s="150">
        <f t="shared" si="2"/>
        <v>0</v>
      </c>
      <c r="L11" s="149">
        <f t="shared" si="3"/>
        <v>0</v>
      </c>
      <c r="Q11" s="32"/>
      <c r="R11" s="119"/>
      <c r="S11" s="119"/>
      <c r="T11" s="119"/>
      <c r="U11" s="119"/>
    </row>
    <row r="12" spans="1:21" ht="15">
      <c r="A12" s="145"/>
      <c r="B12" s="146" t="s">
        <v>233</v>
      </c>
      <c r="C12" s="147">
        <v>5</v>
      </c>
      <c r="D12" s="147">
        <v>4</v>
      </c>
      <c r="E12" s="147">
        <v>4</v>
      </c>
      <c r="F12" s="148">
        <f t="shared" si="0"/>
        <v>0.8</v>
      </c>
      <c r="G12" s="148">
        <f t="shared" si="1"/>
        <v>0.8</v>
      </c>
      <c r="H12" s="147">
        <v>10</v>
      </c>
      <c r="I12" s="147">
        <v>3</v>
      </c>
      <c r="J12" s="147">
        <v>3</v>
      </c>
      <c r="K12" s="150">
        <f t="shared" si="2"/>
        <v>0.3</v>
      </c>
      <c r="L12" s="149">
        <f t="shared" si="3"/>
        <v>0.3</v>
      </c>
      <c r="Q12" s="32"/>
      <c r="R12" s="37"/>
      <c r="S12" s="37"/>
      <c r="T12" s="37"/>
      <c r="U12" s="37"/>
    </row>
    <row r="13" spans="1:12" ht="15">
      <c r="A13" s="145"/>
      <c r="B13" s="146" t="s">
        <v>234</v>
      </c>
      <c r="C13" s="147">
        <v>2</v>
      </c>
      <c r="D13" s="147">
        <v>2</v>
      </c>
      <c r="E13" s="147">
        <v>2</v>
      </c>
      <c r="F13" s="148">
        <f t="shared" si="0"/>
        <v>1</v>
      </c>
      <c r="G13" s="148">
        <f t="shared" si="1"/>
        <v>1</v>
      </c>
      <c r="H13" s="118">
        <v>1</v>
      </c>
      <c r="I13" s="118">
        <v>0</v>
      </c>
      <c r="J13" s="118">
        <v>0</v>
      </c>
      <c r="K13" s="150">
        <f t="shared" si="2"/>
        <v>0</v>
      </c>
      <c r="L13" s="149">
        <f t="shared" si="3"/>
        <v>0</v>
      </c>
    </row>
    <row r="14" spans="1:12" ht="15">
      <c r="A14" s="145"/>
      <c r="B14" s="146" t="s">
        <v>235</v>
      </c>
      <c r="C14" s="147">
        <v>13</v>
      </c>
      <c r="D14" s="147">
        <v>7</v>
      </c>
      <c r="E14" s="147">
        <v>7</v>
      </c>
      <c r="F14" s="148">
        <f t="shared" si="0"/>
        <v>0.5384615384615384</v>
      </c>
      <c r="G14" s="148">
        <f t="shared" si="1"/>
        <v>0.5384615384615384</v>
      </c>
      <c r="H14" s="147">
        <v>0</v>
      </c>
      <c r="I14" s="147">
        <v>0</v>
      </c>
      <c r="J14" s="147">
        <v>0</v>
      </c>
      <c r="K14" s="150">
        <v>1</v>
      </c>
      <c r="L14" s="149">
        <v>1</v>
      </c>
    </row>
    <row r="15" spans="1:12" ht="15">
      <c r="A15" s="145"/>
      <c r="B15" s="146" t="s">
        <v>236</v>
      </c>
      <c r="C15" s="147">
        <v>4</v>
      </c>
      <c r="D15" s="147">
        <v>0</v>
      </c>
      <c r="E15" s="147">
        <v>0</v>
      </c>
      <c r="F15" s="148">
        <f t="shared" si="0"/>
        <v>0</v>
      </c>
      <c r="G15" s="148">
        <f t="shared" si="1"/>
        <v>0</v>
      </c>
      <c r="H15" s="147">
        <v>1</v>
      </c>
      <c r="I15" s="147">
        <v>0</v>
      </c>
      <c r="J15" s="147">
        <v>0</v>
      </c>
      <c r="K15" s="150">
        <f t="shared" si="2"/>
        <v>0</v>
      </c>
      <c r="L15" s="149">
        <f t="shared" si="3"/>
        <v>0</v>
      </c>
    </row>
    <row r="16" spans="1:12" ht="15">
      <c r="A16" s="145"/>
      <c r="B16" s="146" t="s">
        <v>237</v>
      </c>
      <c r="C16" s="147">
        <v>1</v>
      </c>
      <c r="D16" s="147">
        <v>0</v>
      </c>
      <c r="E16" s="147">
        <v>0</v>
      </c>
      <c r="F16" s="148">
        <f t="shared" si="0"/>
        <v>0</v>
      </c>
      <c r="G16" s="148">
        <f t="shared" si="1"/>
        <v>0</v>
      </c>
      <c r="H16" s="147">
        <v>2</v>
      </c>
      <c r="I16" s="147">
        <v>0</v>
      </c>
      <c r="J16" s="147">
        <v>0</v>
      </c>
      <c r="K16" s="150">
        <f t="shared" si="2"/>
        <v>0</v>
      </c>
      <c r="L16" s="149">
        <f t="shared" si="3"/>
        <v>0</v>
      </c>
    </row>
    <row r="17" spans="1:12" ht="15.75" thickBot="1">
      <c r="A17" s="151"/>
      <c r="B17" s="152" t="s">
        <v>238</v>
      </c>
      <c r="C17" s="153">
        <v>2</v>
      </c>
      <c r="D17" s="153">
        <v>2</v>
      </c>
      <c r="E17" s="153">
        <v>2</v>
      </c>
      <c r="F17" s="154">
        <f t="shared" si="0"/>
        <v>1</v>
      </c>
      <c r="G17" s="154">
        <f t="shared" si="1"/>
        <v>1</v>
      </c>
      <c r="H17" s="153">
        <v>1</v>
      </c>
      <c r="I17" s="153">
        <v>0</v>
      </c>
      <c r="J17" s="153">
        <v>0</v>
      </c>
      <c r="K17" s="155">
        <f t="shared" si="2"/>
        <v>0</v>
      </c>
      <c r="L17" s="156">
        <f t="shared" si="3"/>
        <v>0</v>
      </c>
    </row>
    <row r="18" spans="1:7" ht="15.75" thickTop="1">
      <c r="A18" s="122"/>
      <c r="B18" s="122"/>
      <c r="C18" s="127"/>
      <c r="D18" s="127"/>
      <c r="E18" s="127"/>
      <c r="F18" s="128"/>
      <c r="G18" s="128"/>
    </row>
    <row r="19" spans="1:7" ht="15.75" thickBot="1">
      <c r="A19" s="122"/>
      <c r="B19" s="122"/>
      <c r="C19" s="127"/>
      <c r="D19" s="127"/>
      <c r="E19" s="127"/>
      <c r="F19" s="128"/>
      <c r="G19" s="128"/>
    </row>
    <row r="20" spans="1:12" ht="15.75" thickTop="1">
      <c r="A20" s="157"/>
      <c r="B20" s="158" t="s">
        <v>251</v>
      </c>
      <c r="C20" s="159"/>
      <c r="D20" s="159"/>
      <c r="E20" s="159"/>
      <c r="F20" s="160"/>
      <c r="G20" s="160"/>
      <c r="H20" s="130"/>
      <c r="I20" s="130"/>
      <c r="J20" s="130"/>
      <c r="K20" s="134"/>
      <c r="L20" s="135"/>
    </row>
    <row r="21" spans="1:12" ht="15">
      <c r="A21" s="55"/>
      <c r="B21" s="119"/>
      <c r="C21" s="183">
        <v>43252</v>
      </c>
      <c r="D21" s="183"/>
      <c r="E21" s="180"/>
      <c r="F21" s="184" t="s">
        <v>250</v>
      </c>
      <c r="G21" s="184"/>
      <c r="H21" s="183">
        <v>43282</v>
      </c>
      <c r="I21" s="183"/>
      <c r="J21" s="180"/>
      <c r="K21" s="184" t="s">
        <v>250</v>
      </c>
      <c r="L21" s="185"/>
    </row>
    <row r="22" spans="1:12" ht="15">
      <c r="A22" s="136"/>
      <c r="B22" s="137"/>
      <c r="C22" s="138" t="s">
        <v>248</v>
      </c>
      <c r="D22" s="138" t="s">
        <v>249</v>
      </c>
      <c r="E22" s="138" t="s">
        <v>37</v>
      </c>
      <c r="F22" s="139" t="s">
        <v>249</v>
      </c>
      <c r="G22" s="139" t="s">
        <v>37</v>
      </c>
      <c r="H22" s="138" t="s">
        <v>248</v>
      </c>
      <c r="I22" s="138" t="s">
        <v>249</v>
      </c>
      <c r="J22" s="138" t="s">
        <v>37</v>
      </c>
      <c r="K22" s="139" t="s">
        <v>249</v>
      </c>
      <c r="L22" s="140" t="s">
        <v>37</v>
      </c>
    </row>
    <row r="23" spans="1:12" ht="15">
      <c r="A23" s="136" t="s">
        <v>226</v>
      </c>
      <c r="B23" s="137" t="s">
        <v>80</v>
      </c>
      <c r="C23" s="141">
        <f>SUM(C24:C35)</f>
        <v>48</v>
      </c>
      <c r="D23" s="141">
        <f>SUM(D24:D35)</f>
        <v>31</v>
      </c>
      <c r="E23" s="141">
        <f>SUM(E24:E35)</f>
        <v>31</v>
      </c>
      <c r="F23" s="142">
        <f>D23/C23</f>
        <v>0.6458333333333334</v>
      </c>
      <c r="G23" s="142">
        <f>E23/C23</f>
        <v>0.6458333333333334</v>
      </c>
      <c r="H23" s="141">
        <f>SUM(H24:H35)</f>
        <v>35</v>
      </c>
      <c r="I23" s="141">
        <f>SUM(I24:I35)</f>
        <v>7</v>
      </c>
      <c r="J23" s="141">
        <f>SUM(J24:J35)</f>
        <v>7</v>
      </c>
      <c r="K23" s="143">
        <f>I23/H23</f>
        <v>0.2</v>
      </c>
      <c r="L23" s="144">
        <f>J23/H23</f>
        <v>0.2</v>
      </c>
    </row>
    <row r="24" spans="1:12" ht="15">
      <c r="A24" s="145"/>
      <c r="B24" s="146" t="s">
        <v>260</v>
      </c>
      <c r="C24" s="147">
        <v>5</v>
      </c>
      <c r="D24" s="147">
        <v>0</v>
      </c>
      <c r="E24" s="147">
        <v>0</v>
      </c>
      <c r="F24" s="161">
        <f>D24/C24</f>
        <v>0</v>
      </c>
      <c r="G24" s="161">
        <f>E24/C24</f>
        <v>0</v>
      </c>
      <c r="H24" s="118">
        <v>3</v>
      </c>
      <c r="I24" s="118">
        <v>0</v>
      </c>
      <c r="J24" s="118">
        <v>0</v>
      </c>
      <c r="K24" s="162">
        <f>I24/H24</f>
        <v>0</v>
      </c>
      <c r="L24" s="163">
        <f>J24/H24</f>
        <v>0</v>
      </c>
    </row>
    <row r="25" spans="1:12" ht="15">
      <c r="A25" s="145"/>
      <c r="B25" s="146" t="s">
        <v>273</v>
      </c>
      <c r="C25" s="147">
        <v>0</v>
      </c>
      <c r="D25" s="147">
        <v>0</v>
      </c>
      <c r="E25" s="147">
        <v>0</v>
      </c>
      <c r="F25" s="161">
        <v>1</v>
      </c>
      <c r="G25" s="161">
        <v>1</v>
      </c>
      <c r="H25" s="118">
        <v>6</v>
      </c>
      <c r="I25" s="118">
        <v>0</v>
      </c>
      <c r="J25" s="118">
        <v>0</v>
      </c>
      <c r="K25" s="162">
        <f>I25/H25</f>
        <v>0</v>
      </c>
      <c r="L25" s="163">
        <f>J25/H25</f>
        <v>0</v>
      </c>
    </row>
    <row r="26" spans="1:12" ht="15">
      <c r="A26" s="136"/>
      <c r="B26" s="146" t="s">
        <v>274</v>
      </c>
      <c r="C26" s="147">
        <v>2</v>
      </c>
      <c r="D26" s="147">
        <v>2</v>
      </c>
      <c r="E26" s="147">
        <v>2</v>
      </c>
      <c r="F26" s="161">
        <f>D26/C26</f>
        <v>1</v>
      </c>
      <c r="G26" s="161">
        <f>E26/C26</f>
        <v>1</v>
      </c>
      <c r="H26" s="147">
        <v>3</v>
      </c>
      <c r="I26" s="147">
        <v>1</v>
      </c>
      <c r="J26" s="147">
        <v>1</v>
      </c>
      <c r="K26" s="162">
        <f>I26/H26</f>
        <v>0.3333333333333333</v>
      </c>
      <c r="L26" s="163">
        <f>J26/H26</f>
        <v>0.3333333333333333</v>
      </c>
    </row>
    <row r="27" spans="1:12" ht="15">
      <c r="A27" s="145"/>
      <c r="B27" s="146" t="s">
        <v>275</v>
      </c>
      <c r="C27" s="147">
        <v>2</v>
      </c>
      <c r="D27" s="147">
        <v>2</v>
      </c>
      <c r="E27" s="147">
        <v>2</v>
      </c>
      <c r="F27" s="161">
        <f>D27/C27</f>
        <v>1</v>
      </c>
      <c r="G27" s="161">
        <f>E27/C27</f>
        <v>1</v>
      </c>
      <c r="H27" s="147">
        <v>1</v>
      </c>
      <c r="I27" s="147">
        <v>0</v>
      </c>
      <c r="J27" s="147">
        <v>0</v>
      </c>
      <c r="K27" s="162">
        <f>I27/H27</f>
        <v>0</v>
      </c>
      <c r="L27" s="163">
        <f>J27/H27</f>
        <v>0</v>
      </c>
    </row>
    <row r="28" spans="1:12" ht="15">
      <c r="A28" s="145"/>
      <c r="B28" s="146" t="s">
        <v>276</v>
      </c>
      <c r="C28" s="147">
        <v>5</v>
      </c>
      <c r="D28" s="147">
        <v>4</v>
      </c>
      <c r="E28" s="147">
        <v>4</v>
      </c>
      <c r="F28" s="161">
        <f>D28/C28</f>
        <v>0.8</v>
      </c>
      <c r="G28" s="161">
        <f>E28/C28</f>
        <v>0.8</v>
      </c>
      <c r="H28" s="118">
        <v>5</v>
      </c>
      <c r="I28" s="118">
        <v>0</v>
      </c>
      <c r="J28" s="118">
        <v>0</v>
      </c>
      <c r="K28" s="162">
        <f>I28/H28</f>
        <v>0</v>
      </c>
      <c r="L28" s="163">
        <f>J28/H28</f>
        <v>0</v>
      </c>
    </row>
    <row r="29" spans="1:12" ht="15">
      <c r="A29" s="145"/>
      <c r="B29" s="146" t="s">
        <v>277</v>
      </c>
      <c r="C29" s="147">
        <v>15</v>
      </c>
      <c r="D29" s="147">
        <v>9</v>
      </c>
      <c r="E29" s="147">
        <v>9</v>
      </c>
      <c r="F29" s="161">
        <f>D29/C29</f>
        <v>0.6</v>
      </c>
      <c r="G29" s="161">
        <f>E29/C29</f>
        <v>0.6</v>
      </c>
      <c r="H29" s="118">
        <v>1</v>
      </c>
      <c r="I29" s="118">
        <v>0</v>
      </c>
      <c r="J29" s="118">
        <v>0</v>
      </c>
      <c r="K29" s="162">
        <f>I29/H29</f>
        <v>0</v>
      </c>
      <c r="L29" s="163">
        <f>J29/H29</f>
        <v>0</v>
      </c>
    </row>
    <row r="30" spans="1:12" ht="15">
      <c r="A30" s="145"/>
      <c r="B30" s="146" t="s">
        <v>278</v>
      </c>
      <c r="C30" s="147">
        <v>19</v>
      </c>
      <c r="D30" s="147">
        <v>14</v>
      </c>
      <c r="E30" s="147">
        <v>14</v>
      </c>
      <c r="F30" s="161">
        <f>D30/C30</f>
        <v>0.7368421052631579</v>
      </c>
      <c r="G30" s="161">
        <f>E30/C30</f>
        <v>0.7368421052631579</v>
      </c>
      <c r="H30" s="118">
        <v>16</v>
      </c>
      <c r="I30" s="118">
        <v>6</v>
      </c>
      <c r="J30" s="118">
        <v>6</v>
      </c>
      <c r="K30" s="162">
        <f>I30/H30</f>
        <v>0.375</v>
      </c>
      <c r="L30" s="163">
        <f>J30/H30</f>
        <v>0.375</v>
      </c>
    </row>
    <row r="31" spans="1:12" ht="15.75" thickBot="1">
      <c r="A31" s="151"/>
      <c r="B31" s="152"/>
      <c r="C31" s="153"/>
      <c r="D31" s="153"/>
      <c r="E31" s="153"/>
      <c r="F31" s="154"/>
      <c r="G31" s="154"/>
      <c r="H31" s="115"/>
      <c r="I31" s="115"/>
      <c r="J31" s="115"/>
      <c r="K31" s="155"/>
      <c r="L31" s="156"/>
    </row>
    <row r="32" spans="1:7" ht="15.75" thickTop="1">
      <c r="A32" s="122"/>
      <c r="B32" s="122"/>
      <c r="C32" s="127"/>
      <c r="D32" s="127"/>
      <c r="E32" s="127"/>
      <c r="F32" s="128"/>
      <c r="G32" s="128"/>
    </row>
    <row r="33" spans="1:7" ht="15">
      <c r="A33" s="122"/>
      <c r="B33" s="122"/>
      <c r="C33" s="127"/>
      <c r="D33" s="127"/>
      <c r="E33" s="127"/>
      <c r="F33" s="128"/>
      <c r="G33" s="128"/>
    </row>
    <row r="34" spans="1:7" ht="15">
      <c r="A34" s="122"/>
      <c r="B34" s="122"/>
      <c r="C34" s="127"/>
      <c r="D34" s="127"/>
      <c r="E34" s="127"/>
      <c r="F34" s="128"/>
      <c r="G34" s="128"/>
    </row>
    <row r="35" spans="1:7" ht="15">
      <c r="A35" s="122"/>
      <c r="B35" s="122"/>
      <c r="C35" s="127"/>
      <c r="D35" s="127"/>
      <c r="E35" s="127"/>
      <c r="F35" s="128"/>
      <c r="G35" s="128"/>
    </row>
    <row r="36" spans="1:7" ht="15">
      <c r="A36" s="122"/>
      <c r="B36" s="122"/>
      <c r="C36" s="127"/>
      <c r="D36" s="127"/>
      <c r="E36" s="127"/>
      <c r="F36" s="128"/>
      <c r="G36" s="128"/>
    </row>
    <row r="37" spans="1:7" ht="15">
      <c r="A37" s="122"/>
      <c r="B37" s="122"/>
      <c r="C37" s="127"/>
      <c r="D37" s="127"/>
      <c r="E37" s="127"/>
      <c r="F37" s="128"/>
      <c r="G37" s="128"/>
    </row>
    <row r="38" spans="1:7" ht="15">
      <c r="A38" s="122"/>
      <c r="B38" s="122"/>
      <c r="C38" s="127"/>
      <c r="D38" s="127"/>
      <c r="E38" s="127"/>
      <c r="F38" s="128"/>
      <c r="G38" s="128"/>
    </row>
    <row r="39" spans="1:7" ht="15">
      <c r="A39" s="121"/>
      <c r="B39" s="121"/>
      <c r="C39" s="126"/>
      <c r="D39" s="126"/>
      <c r="E39" s="126"/>
      <c r="F39" s="125"/>
      <c r="G39" s="125"/>
    </row>
    <row r="40" spans="1:7" ht="15">
      <c r="A40" s="122"/>
      <c r="B40" s="122"/>
      <c r="C40" s="127"/>
      <c r="D40" s="127"/>
      <c r="E40" s="127"/>
      <c r="F40" s="128"/>
      <c r="G40" s="128"/>
    </row>
    <row r="41" spans="1:7" ht="15">
      <c r="A41" s="122"/>
      <c r="B41" s="122"/>
      <c r="C41" s="127"/>
      <c r="D41" s="127"/>
      <c r="E41" s="127"/>
      <c r="F41" s="128"/>
      <c r="G41" s="128"/>
    </row>
    <row r="42" spans="1:7" ht="15">
      <c r="A42" s="122"/>
      <c r="B42" s="122"/>
      <c r="C42" s="127"/>
      <c r="D42" s="127"/>
      <c r="E42" s="127"/>
      <c r="F42" s="128"/>
      <c r="G42" s="128"/>
    </row>
    <row r="43" spans="1:7" ht="15">
      <c r="A43" s="122"/>
      <c r="B43" s="122"/>
      <c r="C43" s="127"/>
      <c r="D43" s="127"/>
      <c r="E43" s="127"/>
      <c r="F43" s="128"/>
      <c r="G43" s="128"/>
    </row>
    <row r="44" spans="1:7" ht="15">
      <c r="A44" s="122"/>
      <c r="B44" s="122"/>
      <c r="C44" s="127"/>
      <c r="D44" s="127"/>
      <c r="E44" s="127"/>
      <c r="F44" s="128"/>
      <c r="G44" s="128"/>
    </row>
  </sheetData>
  <sheetProtection/>
  <mergeCells count="8">
    <mergeCell ref="C3:E3"/>
    <mergeCell ref="F3:G3"/>
    <mergeCell ref="H3:J3"/>
    <mergeCell ref="K3:L3"/>
    <mergeCell ref="C21:E21"/>
    <mergeCell ref="F21:G21"/>
    <mergeCell ref="H21:J21"/>
    <mergeCell ref="K21:L21"/>
  </mergeCells>
  <printOptions/>
  <pageMargins left="0.7" right="0.7" top="0.75" bottom="0.75" header="0.3" footer="0.3"/>
  <pageSetup fitToHeight="1" fitToWidth="1" horizontalDpi="600" verticalDpi="600" orientation="landscape" scale="86" r:id="rId1"/>
</worksheet>
</file>

<file path=xl/worksheets/sheet4.xml><?xml version="1.0" encoding="utf-8"?>
<worksheet xmlns="http://schemas.openxmlformats.org/spreadsheetml/2006/main" xmlns:r="http://schemas.openxmlformats.org/officeDocument/2006/relationships">
  <sheetPr>
    <pageSetUpPr fitToPage="1"/>
  </sheetPr>
  <dimension ref="A2:I111"/>
  <sheetViews>
    <sheetView zoomScalePageLayoutView="0" workbookViewId="0" topLeftCell="A1">
      <selection activeCell="E17" sqref="E17"/>
    </sheetView>
  </sheetViews>
  <sheetFormatPr defaultColWidth="9.140625" defaultRowHeight="15"/>
  <cols>
    <col min="1" max="1" width="26.28125" style="0" bestFit="1" customWidth="1"/>
    <col min="2" max="2" width="10.57421875" style="0" bestFit="1" customWidth="1"/>
    <col min="3" max="3" width="10.7109375" style="0" customWidth="1"/>
    <col min="4" max="4" width="11.421875" style="0" bestFit="1" customWidth="1"/>
    <col min="5" max="8" width="11.7109375" style="0" customWidth="1"/>
  </cols>
  <sheetData>
    <row r="2" spans="2:4" ht="15">
      <c r="B2" s="2"/>
      <c r="C2" s="2"/>
      <c r="D2" s="2"/>
    </row>
    <row r="3" spans="2:8" ht="15">
      <c r="B3" s="176" t="s">
        <v>63</v>
      </c>
      <c r="C3" s="176"/>
      <c r="D3" s="176"/>
      <c r="E3" s="176"/>
      <c r="F3" s="6" t="s">
        <v>66</v>
      </c>
      <c r="G3" s="6" t="s">
        <v>65</v>
      </c>
      <c r="H3" s="6" t="s">
        <v>64</v>
      </c>
    </row>
    <row r="4" spans="2:8" ht="30">
      <c r="B4" s="6" t="s">
        <v>58</v>
      </c>
      <c r="C4" s="6" t="s">
        <v>59</v>
      </c>
      <c r="D4" s="6" t="s">
        <v>60</v>
      </c>
      <c r="E4" s="45" t="s">
        <v>61</v>
      </c>
      <c r="F4" s="45" t="s">
        <v>62</v>
      </c>
      <c r="G4" s="45" t="s">
        <v>62</v>
      </c>
      <c r="H4" s="45" t="s">
        <v>62</v>
      </c>
    </row>
    <row r="5" ht="15">
      <c r="A5" s="6" t="s">
        <v>23</v>
      </c>
    </row>
    <row r="6" spans="2:7" ht="15">
      <c r="B6" t="s">
        <v>67</v>
      </c>
      <c r="G6" t="s">
        <v>68</v>
      </c>
    </row>
    <row r="7" ht="15">
      <c r="H7" t="s">
        <v>95</v>
      </c>
    </row>
    <row r="13" spans="1:8" ht="15">
      <c r="A13" s="6" t="s">
        <v>23</v>
      </c>
      <c r="B13" s="6" t="s">
        <v>83</v>
      </c>
      <c r="C13" s="6" t="s">
        <v>74</v>
      </c>
      <c r="D13" s="6" t="s">
        <v>42</v>
      </c>
      <c r="E13" s="6" t="s">
        <v>75</v>
      </c>
      <c r="F13" s="6" t="s">
        <v>58</v>
      </c>
      <c r="G13" s="6" t="s">
        <v>76</v>
      </c>
      <c r="H13" s="6" t="s">
        <v>77</v>
      </c>
    </row>
    <row r="27" ht="15.75" thickBot="1"/>
    <row r="28" spans="1:8" ht="15.75" thickTop="1">
      <c r="A28" s="51"/>
      <c r="B28" s="186" t="s">
        <v>63</v>
      </c>
      <c r="C28" s="186"/>
      <c r="D28" s="186"/>
      <c r="E28" s="186"/>
      <c r="F28" s="13" t="s">
        <v>66</v>
      </c>
      <c r="G28" s="13" t="s">
        <v>65</v>
      </c>
      <c r="H28" s="52" t="s">
        <v>64</v>
      </c>
    </row>
    <row r="29" spans="1:8" ht="30">
      <c r="A29" s="31" t="s">
        <v>23</v>
      </c>
      <c r="B29" s="32" t="s">
        <v>58</v>
      </c>
      <c r="C29" s="32" t="s">
        <v>59</v>
      </c>
      <c r="D29" s="32" t="s">
        <v>60</v>
      </c>
      <c r="E29" s="53" t="s">
        <v>61</v>
      </c>
      <c r="F29" s="53" t="s">
        <v>62</v>
      </c>
      <c r="G29" s="53" t="s">
        <v>62</v>
      </c>
      <c r="H29" s="54" t="s">
        <v>62</v>
      </c>
    </row>
    <row r="30" spans="1:8" ht="15">
      <c r="A30" s="55" t="s">
        <v>71</v>
      </c>
      <c r="B30" s="56">
        <v>23280</v>
      </c>
      <c r="C30" s="56">
        <v>22709</v>
      </c>
      <c r="D30" s="37">
        <f>C30/B30</f>
        <v>0.9754725085910653</v>
      </c>
      <c r="E30" s="56">
        <f>B30-C30</f>
        <v>571</v>
      </c>
      <c r="F30" s="56">
        <v>571</v>
      </c>
      <c r="G30" s="56">
        <v>0</v>
      </c>
      <c r="H30" s="57"/>
    </row>
    <row r="31" spans="1:8" ht="15">
      <c r="A31" s="55" t="s">
        <v>69</v>
      </c>
      <c r="B31" s="56">
        <v>24026</v>
      </c>
      <c r="C31" s="56">
        <v>23812</v>
      </c>
      <c r="D31" s="37">
        <f>C31/B31</f>
        <v>0.9910929826021809</v>
      </c>
      <c r="E31" s="56">
        <v>232</v>
      </c>
      <c r="F31" s="56">
        <v>232</v>
      </c>
      <c r="G31" s="56">
        <v>364</v>
      </c>
      <c r="H31" s="57"/>
    </row>
    <row r="32" spans="1:8" ht="15">
      <c r="A32" s="55" t="s">
        <v>70</v>
      </c>
      <c r="B32" s="56">
        <v>22823</v>
      </c>
      <c r="C32" s="56">
        <v>22537</v>
      </c>
      <c r="D32" s="37">
        <f>C32/B32</f>
        <v>0.9874687814923542</v>
      </c>
      <c r="E32" s="56">
        <v>283</v>
      </c>
      <c r="F32" s="56">
        <v>283</v>
      </c>
      <c r="G32" s="56">
        <v>497</v>
      </c>
      <c r="H32" s="57"/>
    </row>
    <row r="33" spans="1:8" ht="15">
      <c r="A33" s="55" t="s">
        <v>72</v>
      </c>
      <c r="B33" s="56">
        <v>30400</v>
      </c>
      <c r="C33" s="56">
        <v>30400</v>
      </c>
      <c r="D33" s="37">
        <f>C33/B33</f>
        <v>1</v>
      </c>
      <c r="E33" s="56">
        <v>-341</v>
      </c>
      <c r="F33" s="56">
        <v>-341</v>
      </c>
      <c r="G33" s="56">
        <v>0</v>
      </c>
      <c r="H33" s="57"/>
    </row>
    <row r="34" spans="1:8" ht="15">
      <c r="A34" s="55"/>
      <c r="B34" s="56"/>
      <c r="C34" s="56"/>
      <c r="D34" s="10"/>
      <c r="E34" s="56"/>
      <c r="F34" s="56"/>
      <c r="G34" s="56"/>
      <c r="H34" s="57"/>
    </row>
    <row r="35" spans="1:8" ht="15.75" thickBot="1">
      <c r="A35" s="58" t="s">
        <v>73</v>
      </c>
      <c r="B35" s="59">
        <f>SUM(B30:B34)</f>
        <v>100529</v>
      </c>
      <c r="C35" s="59">
        <f aca="true" t="shared" si="0" ref="C35:H35">SUM(C30:C34)</f>
        <v>99458</v>
      </c>
      <c r="D35" s="40">
        <f>C35/B35</f>
        <v>0.9893463577674104</v>
      </c>
      <c r="E35" s="59">
        <f t="shared" si="0"/>
        <v>745</v>
      </c>
      <c r="F35" s="59">
        <f t="shared" si="0"/>
        <v>745</v>
      </c>
      <c r="G35" s="59">
        <f t="shared" si="0"/>
        <v>861</v>
      </c>
      <c r="H35" s="60">
        <f t="shared" si="0"/>
        <v>0</v>
      </c>
    </row>
    <row r="36" spans="2:8" ht="15.75" thickTop="1">
      <c r="B36" s="44"/>
      <c r="C36" s="44"/>
      <c r="E36" s="44"/>
      <c r="F36" s="44"/>
      <c r="G36" s="44"/>
      <c r="H36" s="44"/>
    </row>
    <row r="37" spans="2:8" ht="15.75" thickBot="1">
      <c r="B37" s="44"/>
      <c r="C37" s="44"/>
      <c r="E37" s="44"/>
      <c r="F37" s="44"/>
      <c r="G37" s="44"/>
      <c r="H37" s="44"/>
    </row>
    <row r="38" spans="1:8" ht="15.75" thickTop="1">
      <c r="A38" s="28" t="s">
        <v>23</v>
      </c>
      <c r="B38" s="13" t="s">
        <v>83</v>
      </c>
      <c r="C38" s="13" t="s">
        <v>74</v>
      </c>
      <c r="D38" s="13" t="s">
        <v>42</v>
      </c>
      <c r="E38" s="13" t="s">
        <v>75</v>
      </c>
      <c r="F38" s="13" t="s">
        <v>58</v>
      </c>
      <c r="G38" s="13" t="s">
        <v>76</v>
      </c>
      <c r="H38" s="52" t="s">
        <v>77</v>
      </c>
    </row>
    <row r="39" spans="1:8" ht="15">
      <c r="A39" s="31" t="s">
        <v>78</v>
      </c>
      <c r="B39" s="10">
        <v>204</v>
      </c>
      <c r="C39" s="56" t="s">
        <v>81</v>
      </c>
      <c r="D39" s="56" t="s">
        <v>279</v>
      </c>
      <c r="E39" s="61">
        <v>43101</v>
      </c>
      <c r="F39" s="56">
        <v>79</v>
      </c>
      <c r="G39" s="56">
        <v>79</v>
      </c>
      <c r="H39" s="57">
        <f aca="true" t="shared" si="1" ref="H39:H45">F39-G39</f>
        <v>0</v>
      </c>
    </row>
    <row r="40" spans="1:8" ht="15">
      <c r="A40" s="55"/>
      <c r="B40" s="10"/>
      <c r="C40" s="56"/>
      <c r="D40" s="56"/>
      <c r="E40" s="61">
        <v>43101</v>
      </c>
      <c r="F40" s="56">
        <v>3</v>
      </c>
      <c r="G40" s="56">
        <v>3</v>
      </c>
      <c r="H40" s="57">
        <f t="shared" si="1"/>
        <v>0</v>
      </c>
    </row>
    <row r="41" spans="1:8" ht="15">
      <c r="A41" s="55"/>
      <c r="B41" s="10"/>
      <c r="C41" s="56"/>
      <c r="D41" s="56"/>
      <c r="E41" s="61">
        <v>43132</v>
      </c>
      <c r="F41" s="56">
        <v>182</v>
      </c>
      <c r="G41" s="56">
        <v>100</v>
      </c>
      <c r="H41" s="57">
        <f t="shared" si="1"/>
        <v>82</v>
      </c>
    </row>
    <row r="42" spans="1:8" ht="15">
      <c r="A42" s="55"/>
      <c r="B42" s="10"/>
      <c r="C42" s="56"/>
      <c r="D42" s="56" t="s">
        <v>80</v>
      </c>
      <c r="E42" s="10"/>
      <c r="F42" s="56">
        <f>SUM(F38:F41)</f>
        <v>264</v>
      </c>
      <c r="G42" s="56">
        <f>SUM(G38:G41)</f>
        <v>182</v>
      </c>
      <c r="H42" s="57">
        <f t="shared" si="1"/>
        <v>82</v>
      </c>
    </row>
    <row r="43" spans="1:8" ht="15">
      <c r="A43" s="55"/>
      <c r="B43" s="10"/>
      <c r="C43" s="56"/>
      <c r="D43" s="56"/>
      <c r="E43" s="10"/>
      <c r="F43" s="56"/>
      <c r="G43" s="56"/>
      <c r="H43" s="57"/>
    </row>
    <row r="44" spans="1:8" ht="15">
      <c r="A44" s="55"/>
      <c r="B44" s="10">
        <v>304</v>
      </c>
      <c r="C44" s="56" t="s">
        <v>82</v>
      </c>
      <c r="D44" s="56" t="s">
        <v>280</v>
      </c>
      <c r="E44" s="61">
        <v>43101</v>
      </c>
      <c r="F44" s="56">
        <v>4</v>
      </c>
      <c r="G44" s="56">
        <v>4</v>
      </c>
      <c r="H44" s="57">
        <f t="shared" si="1"/>
        <v>0</v>
      </c>
    </row>
    <row r="45" spans="1:8" ht="15">
      <c r="A45" s="55"/>
      <c r="B45" s="10"/>
      <c r="C45" s="56"/>
      <c r="D45" s="56"/>
      <c r="E45" s="61">
        <v>43149</v>
      </c>
      <c r="F45" s="56">
        <v>172</v>
      </c>
      <c r="G45" s="56">
        <v>167</v>
      </c>
      <c r="H45" s="57">
        <f t="shared" si="1"/>
        <v>5</v>
      </c>
    </row>
    <row r="46" spans="1:8" ht="15">
      <c r="A46" s="55"/>
      <c r="B46" s="10"/>
      <c r="C46" s="56"/>
      <c r="D46" s="56" t="s">
        <v>80</v>
      </c>
      <c r="E46" s="10"/>
      <c r="F46" s="56">
        <f>SUM(F44:F45)</f>
        <v>176</v>
      </c>
      <c r="G46" s="56">
        <f>SUM(G44:G45)</f>
        <v>171</v>
      </c>
      <c r="H46" s="57">
        <f>F46-G46</f>
        <v>5</v>
      </c>
    </row>
    <row r="47" spans="1:8" ht="15">
      <c r="A47" s="55"/>
      <c r="B47" s="56"/>
      <c r="C47" s="56"/>
      <c r="D47" s="10"/>
      <c r="E47" s="10"/>
      <c r="F47" s="56"/>
      <c r="G47" s="56"/>
      <c r="H47" s="57"/>
    </row>
    <row r="48" spans="1:8" ht="15">
      <c r="A48" s="55"/>
      <c r="B48" s="56">
        <v>306</v>
      </c>
      <c r="C48" s="56" t="s">
        <v>84</v>
      </c>
      <c r="D48" s="56" t="s">
        <v>281</v>
      </c>
      <c r="E48" s="61">
        <v>43101</v>
      </c>
      <c r="F48" s="56">
        <v>461</v>
      </c>
      <c r="G48" s="56">
        <v>461</v>
      </c>
      <c r="H48" s="57">
        <f>F48-G48</f>
        <v>0</v>
      </c>
    </row>
    <row r="49" spans="1:8" ht="15">
      <c r="A49" s="55"/>
      <c r="B49" s="56"/>
      <c r="C49" s="56"/>
      <c r="D49" s="10"/>
      <c r="E49" s="61">
        <v>43132</v>
      </c>
      <c r="F49" s="56">
        <v>545</v>
      </c>
      <c r="G49" s="56">
        <v>139</v>
      </c>
      <c r="H49" s="57">
        <f>F49-G49</f>
        <v>406</v>
      </c>
    </row>
    <row r="50" spans="1:8" ht="15">
      <c r="A50" s="55"/>
      <c r="B50" s="56"/>
      <c r="C50" s="56"/>
      <c r="D50" s="10" t="s">
        <v>80</v>
      </c>
      <c r="E50" s="10"/>
      <c r="F50" s="56">
        <f>SUM(F48:F49)</f>
        <v>1006</v>
      </c>
      <c r="G50" s="56">
        <f>SUM(G48:G49)</f>
        <v>600</v>
      </c>
      <c r="H50" s="57">
        <f>F50-G50</f>
        <v>406</v>
      </c>
    </row>
    <row r="51" spans="1:8" ht="15">
      <c r="A51" s="55"/>
      <c r="B51" s="56"/>
      <c r="C51" s="56"/>
      <c r="D51" s="10"/>
      <c r="E51" s="10"/>
      <c r="F51" s="56"/>
      <c r="G51" s="56"/>
      <c r="H51" s="57"/>
    </row>
    <row r="52" spans="1:8" ht="15">
      <c r="A52" s="55"/>
      <c r="B52" s="56">
        <v>406</v>
      </c>
      <c r="C52" s="56" t="s">
        <v>85</v>
      </c>
      <c r="D52" s="56" t="s">
        <v>282</v>
      </c>
      <c r="E52" s="61">
        <v>43101</v>
      </c>
      <c r="F52" s="56">
        <v>5</v>
      </c>
      <c r="G52" s="56">
        <v>5</v>
      </c>
      <c r="H52" s="57">
        <f aca="true" t="shared" si="2" ref="H52:H58">F52-G52</f>
        <v>0</v>
      </c>
    </row>
    <row r="53" spans="1:8" ht="15">
      <c r="A53" s="55"/>
      <c r="B53" s="56"/>
      <c r="C53" s="56"/>
      <c r="D53" s="10"/>
      <c r="E53" s="61">
        <v>43132</v>
      </c>
      <c r="F53" s="56">
        <v>545</v>
      </c>
      <c r="G53" s="56">
        <v>540</v>
      </c>
      <c r="H53" s="57">
        <f t="shared" si="2"/>
        <v>5</v>
      </c>
    </row>
    <row r="54" spans="1:8" ht="15">
      <c r="A54" s="55"/>
      <c r="B54" s="56"/>
      <c r="C54" s="56"/>
      <c r="D54" s="10" t="s">
        <v>80</v>
      </c>
      <c r="E54" s="10"/>
      <c r="F54" s="56">
        <f>SUM(F52:F53)</f>
        <v>550</v>
      </c>
      <c r="G54" s="56">
        <f>SUM(G52:G53)</f>
        <v>545</v>
      </c>
      <c r="H54" s="57">
        <f t="shared" si="2"/>
        <v>5</v>
      </c>
    </row>
    <row r="55" spans="1:8" ht="15">
      <c r="A55" s="55"/>
      <c r="B55" s="56"/>
      <c r="C55" s="56"/>
      <c r="D55" s="10"/>
      <c r="E55" s="10"/>
      <c r="F55" s="56"/>
      <c r="G55" s="56"/>
      <c r="H55" s="57"/>
    </row>
    <row r="56" spans="1:8" ht="15">
      <c r="A56" s="55"/>
      <c r="B56" s="56">
        <v>414</v>
      </c>
      <c r="C56" s="56" t="s">
        <v>86</v>
      </c>
      <c r="D56" s="56" t="s">
        <v>283</v>
      </c>
      <c r="E56" s="61">
        <v>43101</v>
      </c>
      <c r="F56" s="56">
        <v>30</v>
      </c>
      <c r="G56" s="56">
        <v>30</v>
      </c>
      <c r="H56" s="57">
        <f t="shared" si="2"/>
        <v>0</v>
      </c>
    </row>
    <row r="57" spans="1:8" ht="15">
      <c r="A57" s="55"/>
      <c r="B57" s="56"/>
      <c r="C57" s="56"/>
      <c r="D57" s="10"/>
      <c r="E57" s="61">
        <v>43132</v>
      </c>
      <c r="F57" s="56">
        <v>238</v>
      </c>
      <c r="G57" s="56">
        <v>165</v>
      </c>
      <c r="H57" s="57">
        <f t="shared" si="2"/>
        <v>73</v>
      </c>
    </row>
    <row r="58" spans="1:8" ht="15.75" thickBot="1">
      <c r="A58" s="55"/>
      <c r="B58" s="56"/>
      <c r="C58" s="56"/>
      <c r="D58" s="46" t="s">
        <v>80</v>
      </c>
      <c r="E58" s="46"/>
      <c r="F58" s="47">
        <f>SUM(F56:F57)</f>
        <v>268</v>
      </c>
      <c r="G58" s="47">
        <f>SUM(G56:G57)</f>
        <v>195</v>
      </c>
      <c r="H58" s="62">
        <f t="shared" si="2"/>
        <v>73</v>
      </c>
    </row>
    <row r="59" spans="1:8" ht="15.75" thickTop="1">
      <c r="A59" s="55"/>
      <c r="B59" s="63"/>
      <c r="C59" s="56"/>
      <c r="D59" s="10"/>
      <c r="E59" s="56"/>
      <c r="F59" s="56"/>
      <c r="G59" s="56"/>
      <c r="H59" s="57"/>
    </row>
    <row r="60" spans="1:8" ht="15">
      <c r="A60" s="31" t="s">
        <v>78</v>
      </c>
      <c r="B60" s="64"/>
      <c r="C60" s="65"/>
      <c r="D60" s="32" t="s">
        <v>80</v>
      </c>
      <c r="E60" s="65"/>
      <c r="F60" s="65">
        <f>F58+F54+F50+F46+F42</f>
        <v>2264</v>
      </c>
      <c r="G60" s="65">
        <f>G58+G54+G50+G46+G42</f>
        <v>1693</v>
      </c>
      <c r="H60" s="66">
        <f>H58+H54+H50+H46+H42</f>
        <v>571</v>
      </c>
    </row>
    <row r="61" spans="1:8" ht="15">
      <c r="A61" s="31"/>
      <c r="B61" s="64"/>
      <c r="C61" s="65"/>
      <c r="D61" s="32"/>
      <c r="E61" s="65"/>
      <c r="F61" s="65"/>
      <c r="G61" s="65"/>
      <c r="H61" s="66"/>
    </row>
    <row r="62" spans="1:8" ht="15">
      <c r="A62" s="31"/>
      <c r="B62" s="64"/>
      <c r="C62" s="65"/>
      <c r="D62" s="32"/>
      <c r="E62" s="65"/>
      <c r="F62" s="65"/>
      <c r="G62" s="65"/>
      <c r="H62" s="66"/>
    </row>
    <row r="63" spans="1:8" ht="15">
      <c r="A63" s="31" t="s">
        <v>23</v>
      </c>
      <c r="B63" s="32" t="s">
        <v>83</v>
      </c>
      <c r="C63" s="32" t="s">
        <v>74</v>
      </c>
      <c r="D63" s="32" t="s">
        <v>42</v>
      </c>
      <c r="E63" s="32" t="s">
        <v>75</v>
      </c>
      <c r="F63" s="32" t="s">
        <v>58</v>
      </c>
      <c r="G63" s="32" t="s">
        <v>76</v>
      </c>
      <c r="H63" s="33" t="s">
        <v>77</v>
      </c>
    </row>
    <row r="64" spans="1:8" ht="15">
      <c r="A64" s="31" t="s">
        <v>69</v>
      </c>
      <c r="B64" s="67">
        <v>101</v>
      </c>
      <c r="C64" s="68" t="s">
        <v>87</v>
      </c>
      <c r="D64" s="56" t="s">
        <v>284</v>
      </c>
      <c r="E64" s="70">
        <v>43132</v>
      </c>
      <c r="F64" s="68">
        <v>645</v>
      </c>
      <c r="G64" s="68">
        <v>645</v>
      </c>
      <c r="H64" s="57">
        <f aca="true" t="shared" si="3" ref="H64:H77">F64-G64</f>
        <v>0</v>
      </c>
    </row>
    <row r="65" spans="1:8" ht="15">
      <c r="A65" s="31"/>
      <c r="B65" s="67"/>
      <c r="C65" s="68"/>
      <c r="D65" s="69"/>
      <c r="E65" s="70">
        <v>43133</v>
      </c>
      <c r="F65" s="68">
        <v>380</v>
      </c>
      <c r="G65" s="68">
        <v>2</v>
      </c>
      <c r="H65" s="57">
        <f t="shared" si="3"/>
        <v>378</v>
      </c>
    </row>
    <row r="66" spans="1:8" ht="15">
      <c r="A66" s="31"/>
      <c r="B66" s="67"/>
      <c r="C66" s="68"/>
      <c r="D66" s="69"/>
      <c r="E66" s="70">
        <v>43134</v>
      </c>
      <c r="F66" s="68">
        <v>-380</v>
      </c>
      <c r="G66" s="68">
        <v>0</v>
      </c>
      <c r="H66" s="57">
        <f t="shared" si="3"/>
        <v>-380</v>
      </c>
    </row>
    <row r="67" spans="1:8" ht="15">
      <c r="A67" s="31"/>
      <c r="B67" s="67"/>
      <c r="C67" s="68"/>
      <c r="D67" s="69" t="s">
        <v>80</v>
      </c>
      <c r="E67" s="70"/>
      <c r="F67" s="68">
        <f>SUM(F64:F66)</f>
        <v>645</v>
      </c>
      <c r="G67" s="68">
        <f>SUM(G64:G66)</f>
        <v>647</v>
      </c>
      <c r="H67" s="57">
        <f t="shared" si="3"/>
        <v>-2</v>
      </c>
    </row>
    <row r="68" spans="1:8" ht="15">
      <c r="A68" s="31"/>
      <c r="B68" s="67"/>
      <c r="C68" s="68"/>
      <c r="D68" s="69"/>
      <c r="E68" s="70"/>
      <c r="F68" s="68"/>
      <c r="G68" s="68"/>
      <c r="H68" s="71"/>
    </row>
    <row r="69" spans="1:8" ht="15">
      <c r="A69" s="31"/>
      <c r="B69" s="67">
        <v>311</v>
      </c>
      <c r="C69" s="56" t="s">
        <v>88</v>
      </c>
      <c r="D69" s="56" t="s">
        <v>285</v>
      </c>
      <c r="E69" s="70">
        <v>43132</v>
      </c>
      <c r="F69" s="68">
        <v>241</v>
      </c>
      <c r="G69" s="68">
        <v>0</v>
      </c>
      <c r="H69" s="57">
        <f t="shared" si="3"/>
        <v>241</v>
      </c>
    </row>
    <row r="70" spans="1:8" ht="15">
      <c r="A70" s="31"/>
      <c r="B70" s="64"/>
      <c r="C70" s="65"/>
      <c r="D70" s="32"/>
      <c r="E70" s="72"/>
      <c r="F70" s="68">
        <v>-10</v>
      </c>
      <c r="G70" s="68">
        <v>0</v>
      </c>
      <c r="H70" s="57">
        <f t="shared" si="3"/>
        <v>-10</v>
      </c>
    </row>
    <row r="71" spans="1:8" ht="15">
      <c r="A71" s="31"/>
      <c r="B71" s="64"/>
      <c r="C71" s="65"/>
      <c r="D71" s="69" t="s">
        <v>80</v>
      </c>
      <c r="E71" s="72"/>
      <c r="F71" s="68">
        <f>SUM(F69:F70)</f>
        <v>231</v>
      </c>
      <c r="G71" s="65">
        <f>SUM(G69:G70)</f>
        <v>0</v>
      </c>
      <c r="H71" s="57">
        <f t="shared" si="3"/>
        <v>231</v>
      </c>
    </row>
    <row r="72" spans="1:9" ht="15">
      <c r="A72" s="31"/>
      <c r="B72" s="67"/>
      <c r="C72" s="68"/>
      <c r="D72" s="69"/>
      <c r="E72" s="70"/>
      <c r="F72" s="68"/>
      <c r="G72" s="68"/>
      <c r="H72" s="71"/>
      <c r="I72" s="1"/>
    </row>
    <row r="73" spans="1:9" ht="15">
      <c r="A73" s="31"/>
      <c r="B73" s="67">
        <v>415</v>
      </c>
      <c r="C73" s="56" t="s">
        <v>89</v>
      </c>
      <c r="D73" s="56" t="s">
        <v>286</v>
      </c>
      <c r="E73" s="73">
        <v>43101</v>
      </c>
      <c r="F73" s="68">
        <v>2</v>
      </c>
      <c r="G73" s="68">
        <v>2</v>
      </c>
      <c r="H73" s="57">
        <f t="shared" si="3"/>
        <v>0</v>
      </c>
      <c r="I73" s="1"/>
    </row>
    <row r="74" spans="1:9" ht="15">
      <c r="A74" s="31"/>
      <c r="B74" s="67"/>
      <c r="C74" s="68"/>
      <c r="D74" s="69"/>
      <c r="E74" s="70">
        <v>43132</v>
      </c>
      <c r="F74" s="68">
        <v>187</v>
      </c>
      <c r="G74" s="68">
        <v>184</v>
      </c>
      <c r="H74" s="57">
        <f t="shared" si="3"/>
        <v>3</v>
      </c>
      <c r="I74" s="1"/>
    </row>
    <row r="75" spans="1:9" ht="15.75" thickBot="1">
      <c r="A75" s="31"/>
      <c r="B75" s="67"/>
      <c r="C75" s="68"/>
      <c r="D75" s="48" t="s">
        <v>80</v>
      </c>
      <c r="E75" s="49"/>
      <c r="F75" s="50">
        <f>SUM(F73:F74)</f>
        <v>189</v>
      </c>
      <c r="G75" s="50">
        <f>SUM(G73:G74)</f>
        <v>186</v>
      </c>
      <c r="H75" s="62">
        <f t="shared" si="3"/>
        <v>3</v>
      </c>
      <c r="I75" s="1"/>
    </row>
    <row r="76" spans="1:9" ht="15.75" thickTop="1">
      <c r="A76" s="31"/>
      <c r="B76" s="67"/>
      <c r="C76" s="68"/>
      <c r="D76" s="69"/>
      <c r="E76" s="70"/>
      <c r="F76" s="68"/>
      <c r="G76" s="68"/>
      <c r="H76" s="71"/>
      <c r="I76" s="1"/>
    </row>
    <row r="77" spans="1:9" ht="15">
      <c r="A77" s="31" t="s">
        <v>69</v>
      </c>
      <c r="B77" s="67"/>
      <c r="C77" s="68"/>
      <c r="D77" s="32" t="s">
        <v>80</v>
      </c>
      <c r="E77" s="72"/>
      <c r="F77" s="65">
        <f>F75+F67+F71</f>
        <v>1065</v>
      </c>
      <c r="G77" s="65">
        <f>G75+G67+G71</f>
        <v>833</v>
      </c>
      <c r="H77" s="66">
        <f t="shared" si="3"/>
        <v>232</v>
      </c>
      <c r="I77" s="1"/>
    </row>
    <row r="78" spans="1:9" ht="15">
      <c r="A78" s="31"/>
      <c r="B78" s="67"/>
      <c r="C78" s="68"/>
      <c r="D78" s="32"/>
      <c r="E78" s="72"/>
      <c r="F78" s="65"/>
      <c r="G78" s="65"/>
      <c r="H78" s="66"/>
      <c r="I78" s="1"/>
    </row>
    <row r="79" spans="1:9" ht="15">
      <c r="A79" s="31"/>
      <c r="B79" s="67"/>
      <c r="C79" s="68"/>
      <c r="D79" s="69"/>
      <c r="E79" s="70"/>
      <c r="F79" s="68"/>
      <c r="G79" s="68"/>
      <c r="H79" s="71"/>
      <c r="I79" s="1"/>
    </row>
    <row r="80" spans="1:9" ht="15">
      <c r="A80" s="31" t="s">
        <v>23</v>
      </c>
      <c r="B80" s="32" t="s">
        <v>83</v>
      </c>
      <c r="C80" s="32" t="s">
        <v>74</v>
      </c>
      <c r="D80" s="32" t="s">
        <v>42</v>
      </c>
      <c r="E80" s="32" t="s">
        <v>75</v>
      </c>
      <c r="F80" s="32" t="s">
        <v>58</v>
      </c>
      <c r="G80" s="32" t="s">
        <v>76</v>
      </c>
      <c r="H80" s="33" t="s">
        <v>77</v>
      </c>
      <c r="I80" s="1"/>
    </row>
    <row r="81" spans="1:8" ht="15">
      <c r="A81" s="31" t="s">
        <v>70</v>
      </c>
      <c r="B81" s="67">
        <v>103</v>
      </c>
      <c r="C81" s="56" t="s">
        <v>90</v>
      </c>
      <c r="D81" s="56" t="s">
        <v>287</v>
      </c>
      <c r="E81" s="70">
        <v>43101</v>
      </c>
      <c r="F81" s="68">
        <v>19</v>
      </c>
      <c r="G81" s="68">
        <v>19</v>
      </c>
      <c r="H81" s="57">
        <f aca="true" t="shared" si="4" ref="H81:H93">F81-G81</f>
        <v>0</v>
      </c>
    </row>
    <row r="82" spans="1:8" ht="15">
      <c r="A82" s="31"/>
      <c r="B82" s="67"/>
      <c r="C82" s="68"/>
      <c r="D82" s="69"/>
      <c r="E82" s="70">
        <v>43132</v>
      </c>
      <c r="F82" s="68">
        <v>460</v>
      </c>
      <c r="G82" s="68">
        <v>441</v>
      </c>
      <c r="H82" s="57">
        <f t="shared" si="4"/>
        <v>19</v>
      </c>
    </row>
    <row r="83" spans="1:8" ht="15">
      <c r="A83" s="31"/>
      <c r="B83" s="67"/>
      <c r="C83" s="68"/>
      <c r="D83" s="69" t="s">
        <v>80</v>
      </c>
      <c r="E83" s="70"/>
      <c r="F83" s="68">
        <f>SUM(F81:F82)</f>
        <v>479</v>
      </c>
      <c r="G83" s="68">
        <f>SUM(G81:G82)</f>
        <v>460</v>
      </c>
      <c r="H83" s="57">
        <f t="shared" si="4"/>
        <v>19</v>
      </c>
    </row>
    <row r="84" spans="1:8" ht="15">
      <c r="A84" s="31"/>
      <c r="B84" s="67"/>
      <c r="C84" s="68"/>
      <c r="D84" s="69"/>
      <c r="E84" s="70"/>
      <c r="F84" s="68"/>
      <c r="G84" s="68"/>
      <c r="H84" s="71"/>
    </row>
    <row r="85" spans="1:8" ht="15">
      <c r="A85" s="31"/>
      <c r="B85" s="67">
        <v>112</v>
      </c>
      <c r="C85" s="56" t="s">
        <v>91</v>
      </c>
      <c r="D85" s="56" t="s">
        <v>288</v>
      </c>
      <c r="E85" s="70">
        <v>43132</v>
      </c>
      <c r="F85" s="68">
        <v>227</v>
      </c>
      <c r="G85" s="68">
        <v>152</v>
      </c>
      <c r="H85" s="57">
        <f t="shared" si="4"/>
        <v>75</v>
      </c>
    </row>
    <row r="86" spans="1:8" ht="15">
      <c r="A86" s="31"/>
      <c r="B86" s="67"/>
      <c r="C86" s="68"/>
      <c r="D86" s="69"/>
      <c r="E86" s="70"/>
      <c r="F86" s="68"/>
      <c r="G86" s="68"/>
      <c r="H86" s="71"/>
    </row>
    <row r="87" spans="1:8" ht="15">
      <c r="A87" s="31"/>
      <c r="B87" s="67">
        <v>303</v>
      </c>
      <c r="C87" s="56" t="s">
        <v>92</v>
      </c>
      <c r="D87" s="56" t="s">
        <v>289</v>
      </c>
      <c r="E87" s="70">
        <v>43132</v>
      </c>
      <c r="F87" s="68">
        <v>186</v>
      </c>
      <c r="G87" s="68">
        <v>0</v>
      </c>
      <c r="H87" s="57">
        <f t="shared" si="4"/>
        <v>186</v>
      </c>
    </row>
    <row r="88" spans="1:8" ht="15">
      <c r="A88" s="31"/>
      <c r="B88" s="67"/>
      <c r="C88" s="68"/>
      <c r="D88" s="69"/>
      <c r="E88" s="70"/>
      <c r="F88" s="68"/>
      <c r="G88" s="68"/>
      <c r="H88" s="71"/>
    </row>
    <row r="89" spans="1:8" ht="15">
      <c r="A89" s="31"/>
      <c r="B89" s="67">
        <v>314</v>
      </c>
      <c r="C89" s="56" t="s">
        <v>93</v>
      </c>
      <c r="D89" s="56" t="s">
        <v>290</v>
      </c>
      <c r="E89" s="70">
        <v>43132</v>
      </c>
      <c r="F89" s="68">
        <v>384</v>
      </c>
      <c r="G89" s="68">
        <v>378</v>
      </c>
      <c r="H89" s="57">
        <f t="shared" si="4"/>
        <v>6</v>
      </c>
    </row>
    <row r="90" spans="1:8" ht="15">
      <c r="A90" s="31"/>
      <c r="B90" s="67"/>
      <c r="C90" s="68"/>
      <c r="D90" s="69"/>
      <c r="E90" s="70"/>
      <c r="F90" s="68"/>
      <c r="G90" s="68"/>
      <c r="H90" s="71"/>
    </row>
    <row r="91" spans="1:8" ht="15">
      <c r="A91" s="31"/>
      <c r="B91" s="67">
        <v>401</v>
      </c>
      <c r="C91" s="56" t="s">
        <v>94</v>
      </c>
      <c r="D91" s="56" t="s">
        <v>291</v>
      </c>
      <c r="E91" s="70">
        <v>43070</v>
      </c>
      <c r="F91" s="68">
        <v>-3</v>
      </c>
      <c r="G91" s="68">
        <v>0</v>
      </c>
      <c r="H91" s="57">
        <f t="shared" si="4"/>
        <v>-3</v>
      </c>
    </row>
    <row r="92" spans="1:8" ht="15">
      <c r="A92" s="31"/>
      <c r="B92" s="67"/>
      <c r="C92" s="68"/>
      <c r="D92" s="69"/>
      <c r="E92" s="70">
        <v>43132</v>
      </c>
      <c r="F92" s="68">
        <v>299</v>
      </c>
      <c r="G92" s="68">
        <v>299</v>
      </c>
      <c r="H92" s="57">
        <f t="shared" si="4"/>
        <v>0</v>
      </c>
    </row>
    <row r="93" spans="1:8" ht="15.75" thickBot="1">
      <c r="A93" s="31"/>
      <c r="B93" s="67"/>
      <c r="C93" s="68"/>
      <c r="D93" s="48" t="s">
        <v>80</v>
      </c>
      <c r="E93" s="49"/>
      <c r="F93" s="50">
        <f>SUM(F91:F92)</f>
        <v>296</v>
      </c>
      <c r="G93" s="50">
        <f>SUM(G91:G92)</f>
        <v>299</v>
      </c>
      <c r="H93" s="62">
        <f t="shared" si="4"/>
        <v>-3</v>
      </c>
    </row>
    <row r="94" spans="1:8" ht="15.75" thickTop="1">
      <c r="A94" s="31"/>
      <c r="B94" s="67"/>
      <c r="C94" s="68"/>
      <c r="D94" s="69"/>
      <c r="E94" s="70"/>
      <c r="F94" s="68"/>
      <c r="G94" s="68"/>
      <c r="H94" s="71"/>
    </row>
    <row r="95" spans="1:8" ht="15">
      <c r="A95" s="31" t="s">
        <v>70</v>
      </c>
      <c r="B95" s="67"/>
      <c r="C95" s="68"/>
      <c r="D95" s="32" t="s">
        <v>80</v>
      </c>
      <c r="E95" s="72"/>
      <c r="F95" s="65">
        <f>F93+F85+F89+F87+F83</f>
        <v>1572</v>
      </c>
      <c r="G95" s="65">
        <f>G93+G85+G89+G87+G83</f>
        <v>1289</v>
      </c>
      <c r="H95" s="66">
        <f>F95-G95</f>
        <v>283</v>
      </c>
    </row>
    <row r="96" spans="1:8" ht="15">
      <c r="A96" s="31"/>
      <c r="B96" s="67"/>
      <c r="C96" s="68"/>
      <c r="D96" s="69"/>
      <c r="E96" s="70"/>
      <c r="F96" s="68"/>
      <c r="G96" s="68"/>
      <c r="H96" s="71"/>
    </row>
    <row r="97" spans="1:8" ht="15">
      <c r="A97" s="31"/>
      <c r="B97" s="67"/>
      <c r="C97" s="68"/>
      <c r="D97" s="69"/>
      <c r="E97" s="70"/>
      <c r="F97" s="68"/>
      <c r="G97" s="68"/>
      <c r="H97" s="71"/>
    </row>
    <row r="98" spans="1:8" ht="15">
      <c r="A98" s="31" t="s">
        <v>23</v>
      </c>
      <c r="B98" s="32" t="s">
        <v>83</v>
      </c>
      <c r="C98" s="32" t="s">
        <v>74</v>
      </c>
      <c r="D98" s="32" t="s">
        <v>42</v>
      </c>
      <c r="E98" s="32" t="s">
        <v>75</v>
      </c>
      <c r="F98" s="32" t="s">
        <v>58</v>
      </c>
      <c r="G98" s="32" t="s">
        <v>76</v>
      </c>
      <c r="H98" s="33" t="s">
        <v>77</v>
      </c>
    </row>
    <row r="99" spans="1:9" ht="15">
      <c r="A99" s="31" t="s">
        <v>72</v>
      </c>
      <c r="B99" s="10">
        <v>214</v>
      </c>
      <c r="C99" s="10" t="s">
        <v>79</v>
      </c>
      <c r="D99" s="56" t="s">
        <v>292</v>
      </c>
      <c r="E99" s="61">
        <v>43070</v>
      </c>
      <c r="F99" s="10">
        <v>-195</v>
      </c>
      <c r="G99" s="56">
        <v>0</v>
      </c>
      <c r="H99" s="57">
        <f>F99-G99</f>
        <v>-195</v>
      </c>
      <c r="I99" s="44"/>
    </row>
    <row r="100" spans="1:9" ht="15">
      <c r="A100" s="55"/>
      <c r="B100" s="10"/>
      <c r="C100" s="10"/>
      <c r="D100" s="10"/>
      <c r="E100" s="61">
        <v>43070</v>
      </c>
      <c r="F100" s="10">
        <v>70</v>
      </c>
      <c r="G100" s="56">
        <v>0</v>
      </c>
      <c r="H100" s="57">
        <f aca="true" t="shared" si="5" ref="H100:H105">F100-G100</f>
        <v>70</v>
      </c>
      <c r="I100" s="44"/>
    </row>
    <row r="101" spans="1:9" ht="15">
      <c r="A101" s="55"/>
      <c r="B101" s="10"/>
      <c r="C101" s="10"/>
      <c r="D101" s="10"/>
      <c r="E101" s="61">
        <v>43101</v>
      </c>
      <c r="F101" s="10">
        <v>-433</v>
      </c>
      <c r="G101" s="56">
        <v>0</v>
      </c>
      <c r="H101" s="57">
        <f t="shared" si="5"/>
        <v>-433</v>
      </c>
      <c r="I101" s="44"/>
    </row>
    <row r="102" spans="1:9" ht="15">
      <c r="A102" s="55"/>
      <c r="B102" s="10"/>
      <c r="C102" s="10"/>
      <c r="D102" s="10"/>
      <c r="E102" s="61">
        <v>43132</v>
      </c>
      <c r="F102" s="10">
        <v>217</v>
      </c>
      <c r="G102" s="56">
        <v>0</v>
      </c>
      <c r="H102" s="57">
        <f t="shared" si="5"/>
        <v>217</v>
      </c>
      <c r="I102" s="44"/>
    </row>
    <row r="103" spans="1:9" ht="15.75" thickBot="1">
      <c r="A103" s="55"/>
      <c r="B103" s="10"/>
      <c r="C103" s="10"/>
      <c r="D103" s="46" t="s">
        <v>80</v>
      </c>
      <c r="E103" s="46"/>
      <c r="F103" s="46">
        <f>SUM(F99:F102)</f>
        <v>-341</v>
      </c>
      <c r="G103" s="47">
        <f>SUM(G99:G102)</f>
        <v>0</v>
      </c>
      <c r="H103" s="62">
        <f t="shared" si="5"/>
        <v>-341</v>
      </c>
      <c r="I103" s="44"/>
    </row>
    <row r="104" spans="1:8" ht="15.75" thickTop="1">
      <c r="A104" s="55"/>
      <c r="B104" s="10"/>
      <c r="C104" s="10"/>
      <c r="D104" s="10"/>
      <c r="E104" s="10"/>
      <c r="F104" s="56"/>
      <c r="G104" s="56"/>
      <c r="H104" s="57"/>
    </row>
    <row r="105" spans="1:8" ht="15.75" thickBot="1">
      <c r="A105" s="39" t="s">
        <v>72</v>
      </c>
      <c r="B105" s="18"/>
      <c r="C105" s="18"/>
      <c r="D105" s="74" t="s">
        <v>80</v>
      </c>
      <c r="E105" s="75"/>
      <c r="F105" s="76">
        <f>F103</f>
        <v>-341</v>
      </c>
      <c r="G105" s="76">
        <f>G103</f>
        <v>0</v>
      </c>
      <c r="H105" s="77">
        <f t="shared" si="5"/>
        <v>-341</v>
      </c>
    </row>
    <row r="106" spans="6:8" ht="15.75" thickTop="1">
      <c r="F106" s="44"/>
      <c r="G106" s="44"/>
      <c r="H106" s="44"/>
    </row>
    <row r="107" spans="6:8" ht="15">
      <c r="F107" s="44"/>
      <c r="G107" s="44"/>
      <c r="H107" s="44"/>
    </row>
    <row r="108" spans="6:8" ht="15">
      <c r="F108" s="44"/>
      <c r="G108" s="44"/>
      <c r="H108" s="44"/>
    </row>
    <row r="109" spans="6:8" ht="15">
      <c r="F109" s="44"/>
      <c r="G109" s="44"/>
      <c r="H109" s="44"/>
    </row>
    <row r="110" spans="6:8" ht="15">
      <c r="F110" s="44"/>
      <c r="G110" s="44"/>
      <c r="H110" s="44"/>
    </row>
    <row r="111" spans="6:8" ht="15">
      <c r="F111" s="44"/>
      <c r="G111" s="44"/>
      <c r="H111" s="44"/>
    </row>
  </sheetData>
  <sheetProtection/>
  <mergeCells count="2">
    <mergeCell ref="B3:E3"/>
    <mergeCell ref="B28:E28"/>
  </mergeCells>
  <printOptions/>
  <pageMargins left="0.7" right="0.7" top="0.75" bottom="0.75" header="0.3" footer="0.3"/>
  <pageSetup fitToHeight="0" fitToWidth="1" horizontalDpi="600" verticalDpi="600" orientation="portrait" scale="85" r:id="rId1"/>
</worksheet>
</file>

<file path=xl/worksheets/sheet5.xml><?xml version="1.0" encoding="utf-8"?>
<worksheet xmlns="http://schemas.openxmlformats.org/spreadsheetml/2006/main" xmlns:r="http://schemas.openxmlformats.org/officeDocument/2006/relationships">
  <sheetPr>
    <pageSetUpPr fitToPage="1"/>
  </sheetPr>
  <dimension ref="A1:F41"/>
  <sheetViews>
    <sheetView zoomScalePageLayoutView="0" workbookViewId="0" topLeftCell="A1">
      <selection activeCell="B36" sqref="B36"/>
    </sheetView>
  </sheetViews>
  <sheetFormatPr defaultColWidth="9.140625" defaultRowHeight="15"/>
  <cols>
    <col min="2" max="2" width="34.57421875" style="0" bestFit="1" customWidth="1"/>
    <col min="3" max="3" width="11.57421875" style="123" customWidth="1"/>
    <col min="4" max="4" width="14.00390625" style="123" customWidth="1"/>
    <col min="5" max="5" width="12.57421875" style="123" bestFit="1" customWidth="1"/>
    <col min="6" max="6" width="10.8515625" style="124" customWidth="1"/>
  </cols>
  <sheetData>
    <row r="1" spans="1:6" ht="45.75" thickTop="1">
      <c r="A1" s="51"/>
      <c r="B1" s="29"/>
      <c r="C1" s="164" t="s">
        <v>246</v>
      </c>
      <c r="D1" s="164" t="s">
        <v>247</v>
      </c>
      <c r="E1" s="164" t="s">
        <v>245</v>
      </c>
      <c r="F1" s="165" t="s">
        <v>244</v>
      </c>
    </row>
    <row r="2" spans="1:6" ht="15">
      <c r="A2" s="136"/>
      <c r="B2" s="137" t="s">
        <v>251</v>
      </c>
      <c r="C2" s="166">
        <f>C3+C23+C36</f>
        <v>16530</v>
      </c>
      <c r="D2" s="166">
        <f>D3+D23+D36</f>
        <v>556571</v>
      </c>
      <c r="E2" s="166">
        <f>E3+E23+E36</f>
        <v>555147</v>
      </c>
      <c r="F2" s="167">
        <f aca="true" t="shared" si="0" ref="F2:F7">E2/(D2+C2)</f>
        <v>0.9686721886718048</v>
      </c>
    </row>
    <row r="3" spans="1:6" ht="15">
      <c r="A3" s="136" t="s">
        <v>293</v>
      </c>
      <c r="B3" s="137" t="s">
        <v>80</v>
      </c>
      <c r="C3" s="166">
        <f>SUM(C4:C22)</f>
        <v>13340</v>
      </c>
      <c r="D3" s="166">
        <f>SUM(D4:D22)</f>
        <v>277068</v>
      </c>
      <c r="E3" s="166">
        <f>SUM(E4:E22)</f>
        <v>279039</v>
      </c>
      <c r="F3" s="167">
        <f t="shared" si="0"/>
        <v>0.9608516294316961</v>
      </c>
    </row>
    <row r="4" spans="1:6" ht="15">
      <c r="A4" s="145"/>
      <c r="B4" s="146" t="s">
        <v>207</v>
      </c>
      <c r="C4" s="168">
        <v>0</v>
      </c>
      <c r="D4" s="168">
        <v>6577</v>
      </c>
      <c r="E4" s="168">
        <v>6577</v>
      </c>
      <c r="F4" s="169">
        <f t="shared" si="0"/>
        <v>1</v>
      </c>
    </row>
    <row r="5" spans="1:6" ht="15">
      <c r="A5" s="145"/>
      <c r="B5" s="146" t="s">
        <v>208</v>
      </c>
      <c r="C5" s="168">
        <v>435</v>
      </c>
      <c r="D5" s="168">
        <v>4687</v>
      </c>
      <c r="E5" s="168">
        <v>5112</v>
      </c>
      <c r="F5" s="169">
        <f t="shared" si="0"/>
        <v>0.9980476376415462</v>
      </c>
    </row>
    <row r="6" spans="1:6" ht="15">
      <c r="A6" s="145"/>
      <c r="B6" s="146" t="s">
        <v>209</v>
      </c>
      <c r="C6" s="168">
        <v>2524</v>
      </c>
      <c r="D6" s="168">
        <v>12447</v>
      </c>
      <c r="E6" s="168">
        <v>14401</v>
      </c>
      <c r="F6" s="169">
        <f t="shared" si="0"/>
        <v>0.9619263910226438</v>
      </c>
    </row>
    <row r="7" spans="1:6" ht="15">
      <c r="A7" s="145"/>
      <c r="B7" s="146" t="s">
        <v>210</v>
      </c>
      <c r="C7" s="168">
        <v>988</v>
      </c>
      <c r="D7" s="168">
        <v>25022</v>
      </c>
      <c r="E7" s="168">
        <v>24905</v>
      </c>
      <c r="F7" s="169">
        <f t="shared" si="0"/>
        <v>0.9575163398692811</v>
      </c>
    </row>
    <row r="8" spans="1:6" ht="15">
      <c r="A8" s="145"/>
      <c r="B8" s="146" t="s">
        <v>211</v>
      </c>
      <c r="C8" s="168">
        <v>2268</v>
      </c>
      <c r="D8" s="168">
        <v>21773</v>
      </c>
      <c r="E8" s="168">
        <v>23234</v>
      </c>
      <c r="F8" s="169">
        <f>E8/(D8+C8)</f>
        <v>0.966432344744395</v>
      </c>
    </row>
    <row r="9" spans="1:6" ht="15">
      <c r="A9" s="145"/>
      <c r="B9" s="146" t="s">
        <v>212</v>
      </c>
      <c r="C9" s="168">
        <v>0</v>
      </c>
      <c r="D9" s="168">
        <v>3328</v>
      </c>
      <c r="E9" s="168">
        <v>3165</v>
      </c>
      <c r="F9" s="169">
        <f aca="true" t="shared" si="1" ref="F9:F41">E9/(D9+C9)</f>
        <v>0.9510216346153846</v>
      </c>
    </row>
    <row r="10" spans="1:6" ht="15">
      <c r="A10" s="145"/>
      <c r="B10" s="146" t="s">
        <v>213</v>
      </c>
      <c r="C10" s="168">
        <v>-106</v>
      </c>
      <c r="D10" s="168">
        <v>11128</v>
      </c>
      <c r="E10" s="168">
        <v>11123</v>
      </c>
      <c r="F10" s="169">
        <f t="shared" si="1"/>
        <v>1.0091634911994194</v>
      </c>
    </row>
    <row r="11" spans="1:6" ht="15">
      <c r="A11" s="145"/>
      <c r="B11" s="146" t="s">
        <v>214</v>
      </c>
      <c r="C11" s="168">
        <v>-124</v>
      </c>
      <c r="D11" s="168">
        <v>31864</v>
      </c>
      <c r="E11" s="168">
        <v>31740</v>
      </c>
      <c r="F11" s="169">
        <f t="shared" si="1"/>
        <v>1</v>
      </c>
    </row>
    <row r="12" spans="1:6" ht="15">
      <c r="A12" s="145"/>
      <c r="B12" s="146" t="s">
        <v>215</v>
      </c>
      <c r="C12" s="168">
        <v>1125</v>
      </c>
      <c r="D12" s="168">
        <v>11227</v>
      </c>
      <c r="E12" s="168">
        <v>12052</v>
      </c>
      <c r="F12" s="169">
        <f t="shared" si="1"/>
        <v>0.9757124352331606</v>
      </c>
    </row>
    <row r="13" spans="1:6" ht="15">
      <c r="A13" s="145"/>
      <c r="B13" s="146" t="s">
        <v>216</v>
      </c>
      <c r="C13" s="168">
        <v>542</v>
      </c>
      <c r="D13" s="168">
        <v>9159</v>
      </c>
      <c r="E13" s="168">
        <v>8352</v>
      </c>
      <c r="F13" s="169">
        <f>E13/(D13+C13)</f>
        <v>0.8609421709102154</v>
      </c>
    </row>
    <row r="14" spans="1:6" ht="15">
      <c r="A14" s="145"/>
      <c r="B14" s="146" t="s">
        <v>217</v>
      </c>
      <c r="C14" s="168">
        <v>2</v>
      </c>
      <c r="D14" s="168">
        <v>24301</v>
      </c>
      <c r="E14" s="168">
        <v>24298</v>
      </c>
      <c r="F14" s="169">
        <f t="shared" si="1"/>
        <v>0.9997942640826235</v>
      </c>
    </row>
    <row r="15" spans="1:6" ht="15">
      <c r="A15" s="145"/>
      <c r="B15" s="146" t="s">
        <v>218</v>
      </c>
      <c r="C15" s="168">
        <v>238</v>
      </c>
      <c r="D15" s="168">
        <v>23938</v>
      </c>
      <c r="E15" s="168">
        <v>24120</v>
      </c>
      <c r="F15" s="169">
        <f t="shared" si="1"/>
        <v>0.9976836532097948</v>
      </c>
    </row>
    <row r="16" spans="1:6" ht="15">
      <c r="A16" s="145"/>
      <c r="B16" s="146" t="s">
        <v>219</v>
      </c>
      <c r="C16" s="168">
        <v>1039</v>
      </c>
      <c r="D16" s="168">
        <v>23502</v>
      </c>
      <c r="E16" s="168">
        <v>22936</v>
      </c>
      <c r="F16" s="169">
        <f t="shared" si="1"/>
        <v>0.9345992420846746</v>
      </c>
    </row>
    <row r="17" spans="1:6" ht="15">
      <c r="A17" s="145"/>
      <c r="B17" s="146" t="s">
        <v>220</v>
      </c>
      <c r="C17" s="168">
        <v>-336</v>
      </c>
      <c r="D17" s="168">
        <v>3726</v>
      </c>
      <c r="E17" s="168">
        <v>3385</v>
      </c>
      <c r="F17" s="169">
        <f t="shared" si="1"/>
        <v>0.9985250737463127</v>
      </c>
    </row>
    <row r="18" spans="1:6" ht="15">
      <c r="A18" s="145"/>
      <c r="B18" s="146" t="s">
        <v>221</v>
      </c>
      <c r="C18" s="168">
        <v>282</v>
      </c>
      <c r="D18" s="168">
        <v>11425</v>
      </c>
      <c r="E18" s="168">
        <v>11413</v>
      </c>
      <c r="F18" s="169">
        <f t="shared" si="1"/>
        <v>0.9748868198513709</v>
      </c>
    </row>
    <row r="19" spans="1:6" ht="15">
      <c r="A19" s="145"/>
      <c r="B19" s="146" t="s">
        <v>222</v>
      </c>
      <c r="C19" s="168">
        <v>999</v>
      </c>
      <c r="D19" s="168">
        <v>8307</v>
      </c>
      <c r="E19" s="168">
        <v>6480</v>
      </c>
      <c r="F19" s="169">
        <f t="shared" si="1"/>
        <v>0.6963249516441006</v>
      </c>
    </row>
    <row r="20" spans="1:6" ht="15">
      <c r="A20" s="145"/>
      <c r="B20" s="146" t="s">
        <v>223</v>
      </c>
      <c r="C20" s="168">
        <v>63</v>
      </c>
      <c r="D20" s="168">
        <v>11727</v>
      </c>
      <c r="E20" s="168">
        <v>11432</v>
      </c>
      <c r="F20" s="169">
        <f t="shared" si="1"/>
        <v>0.9696352841391009</v>
      </c>
    </row>
    <row r="21" spans="1:6" ht="15">
      <c r="A21" s="145"/>
      <c r="B21" s="146" t="s">
        <v>224</v>
      </c>
      <c r="C21" s="168">
        <v>590</v>
      </c>
      <c r="D21" s="168">
        <v>9395</v>
      </c>
      <c r="E21" s="168">
        <v>9380</v>
      </c>
      <c r="F21" s="169">
        <f t="shared" si="1"/>
        <v>0.9394091136705057</v>
      </c>
    </row>
    <row r="22" spans="1:6" ht="15">
      <c r="A22" s="145"/>
      <c r="B22" s="146" t="s">
        <v>225</v>
      </c>
      <c r="C22" s="168">
        <v>2811</v>
      </c>
      <c r="D22" s="168">
        <v>23535</v>
      </c>
      <c r="E22" s="168">
        <v>24934</v>
      </c>
      <c r="F22" s="169">
        <f t="shared" si="1"/>
        <v>0.9464055264556289</v>
      </c>
    </row>
    <row r="23" spans="1:6" ht="15">
      <c r="A23" s="136" t="s">
        <v>294</v>
      </c>
      <c r="B23" s="137" t="s">
        <v>80</v>
      </c>
      <c r="C23" s="166">
        <f>SUM(C24:C35)</f>
        <v>5063</v>
      </c>
      <c r="D23" s="166">
        <f>SUM(D24:D35)</f>
        <v>131768</v>
      </c>
      <c r="E23" s="166">
        <f>SUM(E24:E35)</f>
        <v>131169</v>
      </c>
      <c r="F23" s="167">
        <f t="shared" si="1"/>
        <v>0.9586204880472993</v>
      </c>
    </row>
    <row r="24" spans="1:6" ht="15">
      <c r="A24" s="145"/>
      <c r="B24" s="146" t="s">
        <v>227</v>
      </c>
      <c r="C24" s="168">
        <v>5</v>
      </c>
      <c r="D24" s="168">
        <v>14685</v>
      </c>
      <c r="E24" s="168">
        <v>13840</v>
      </c>
      <c r="F24" s="169">
        <f t="shared" si="1"/>
        <v>0.94213750850919</v>
      </c>
    </row>
    <row r="25" spans="1:6" ht="15">
      <c r="A25" s="145"/>
      <c r="B25" s="146" t="s">
        <v>228</v>
      </c>
      <c r="C25" s="168">
        <v>577</v>
      </c>
      <c r="D25" s="168">
        <v>8968</v>
      </c>
      <c r="E25" s="168">
        <v>9268</v>
      </c>
      <c r="F25" s="169">
        <f t="shared" si="1"/>
        <v>0.970979570455736</v>
      </c>
    </row>
    <row r="26" spans="1:6" ht="15">
      <c r="A26" s="145"/>
      <c r="B26" s="146" t="s">
        <v>229</v>
      </c>
      <c r="C26" s="168">
        <v>10</v>
      </c>
      <c r="D26" s="168">
        <v>9414</v>
      </c>
      <c r="E26" s="168">
        <v>9156</v>
      </c>
      <c r="F26" s="169">
        <f t="shared" si="1"/>
        <v>0.9715619694397284</v>
      </c>
    </row>
    <row r="27" spans="1:6" ht="15">
      <c r="A27" s="145"/>
      <c r="B27" s="146" t="s">
        <v>230</v>
      </c>
      <c r="C27" s="168">
        <v>0</v>
      </c>
      <c r="D27" s="168">
        <v>11801</v>
      </c>
      <c r="E27" s="168">
        <v>11506</v>
      </c>
      <c r="F27" s="169">
        <f t="shared" si="1"/>
        <v>0.9750021184645369</v>
      </c>
    </row>
    <row r="28" spans="1:6" ht="15">
      <c r="A28" s="145"/>
      <c r="B28" s="146" t="s">
        <v>231</v>
      </c>
      <c r="C28" s="168">
        <v>1043</v>
      </c>
      <c r="D28" s="168">
        <v>10033</v>
      </c>
      <c r="E28" s="168">
        <v>9915</v>
      </c>
      <c r="F28" s="169">
        <f t="shared" si="1"/>
        <v>0.8951787648970747</v>
      </c>
    </row>
    <row r="29" spans="1:6" ht="15">
      <c r="A29" s="145"/>
      <c r="B29" s="146" t="s">
        <v>232</v>
      </c>
      <c r="C29" s="168">
        <v>19</v>
      </c>
      <c r="D29" s="168">
        <v>7787</v>
      </c>
      <c r="E29" s="168">
        <v>7787</v>
      </c>
      <c r="F29" s="169">
        <f t="shared" si="1"/>
        <v>0.9975659748911094</v>
      </c>
    </row>
    <row r="30" spans="1:6" ht="15">
      <c r="A30" s="145"/>
      <c r="B30" s="146" t="s">
        <v>233</v>
      </c>
      <c r="C30" s="168">
        <v>296</v>
      </c>
      <c r="D30" s="168">
        <v>8961</v>
      </c>
      <c r="E30" s="168">
        <v>8957</v>
      </c>
      <c r="F30" s="169">
        <f t="shared" si="1"/>
        <v>0.9675920924705628</v>
      </c>
    </row>
    <row r="31" spans="1:6" ht="15">
      <c r="A31" s="145"/>
      <c r="B31" s="146" t="s">
        <v>234</v>
      </c>
      <c r="C31" s="168">
        <v>9</v>
      </c>
      <c r="D31" s="168">
        <v>14671</v>
      </c>
      <c r="E31" s="168">
        <v>14515</v>
      </c>
      <c r="F31" s="169">
        <f t="shared" si="1"/>
        <v>0.9887602179836512</v>
      </c>
    </row>
    <row r="32" spans="1:6" ht="15">
      <c r="A32" s="145"/>
      <c r="B32" s="146" t="s">
        <v>235</v>
      </c>
      <c r="C32" s="168">
        <v>172</v>
      </c>
      <c r="D32" s="168">
        <v>9290</v>
      </c>
      <c r="E32" s="168">
        <v>9226</v>
      </c>
      <c r="F32" s="169">
        <f t="shared" si="1"/>
        <v>0.9750581272458254</v>
      </c>
    </row>
    <row r="33" spans="1:6" ht="15">
      <c r="A33" s="145"/>
      <c r="B33" s="146" t="s">
        <v>236</v>
      </c>
      <c r="C33" s="168">
        <v>1737</v>
      </c>
      <c r="D33" s="168">
        <v>12090</v>
      </c>
      <c r="E33" s="168">
        <v>13481</v>
      </c>
      <c r="F33" s="169">
        <f t="shared" si="1"/>
        <v>0.9749764952628914</v>
      </c>
    </row>
    <row r="34" spans="1:6" ht="15">
      <c r="A34" s="145"/>
      <c r="B34" s="146" t="s">
        <v>237</v>
      </c>
      <c r="C34" s="168">
        <v>246</v>
      </c>
      <c r="D34" s="168">
        <v>9781</v>
      </c>
      <c r="E34" s="168">
        <v>9178</v>
      </c>
      <c r="F34" s="169">
        <f t="shared" si="1"/>
        <v>0.915328612745587</v>
      </c>
    </row>
    <row r="35" spans="1:6" ht="15">
      <c r="A35" s="145"/>
      <c r="B35" s="146" t="s">
        <v>238</v>
      </c>
      <c r="C35" s="168">
        <v>949</v>
      </c>
      <c r="D35" s="168">
        <v>14287</v>
      </c>
      <c r="E35" s="168">
        <v>14340</v>
      </c>
      <c r="F35" s="169">
        <f t="shared" si="1"/>
        <v>0.9411919138881596</v>
      </c>
    </row>
    <row r="36" spans="1:6" ht="15">
      <c r="A36" s="136" t="s">
        <v>295</v>
      </c>
      <c r="B36" s="137" t="s">
        <v>80</v>
      </c>
      <c r="C36" s="166">
        <f>SUM(C37:C41)</f>
        <v>-1873</v>
      </c>
      <c r="D36" s="166">
        <f>SUM(D37:D41)</f>
        <v>147735</v>
      </c>
      <c r="E36" s="166">
        <f>SUM(E37:E41)</f>
        <v>144939</v>
      </c>
      <c r="F36" s="167">
        <f t="shared" si="1"/>
        <v>0.9936721010269981</v>
      </c>
    </row>
    <row r="37" spans="1:6" ht="15">
      <c r="A37" s="145"/>
      <c r="B37" s="146" t="s">
        <v>239</v>
      </c>
      <c r="C37" s="168">
        <v>3520</v>
      </c>
      <c r="D37" s="168">
        <v>47472</v>
      </c>
      <c r="E37" s="168">
        <v>47831</v>
      </c>
      <c r="F37" s="169">
        <f t="shared" si="1"/>
        <v>0.9380098839033574</v>
      </c>
    </row>
    <row r="38" spans="1:6" ht="15">
      <c r="A38" s="145"/>
      <c r="B38" s="146" t="s">
        <v>240</v>
      </c>
      <c r="C38" s="168">
        <v>3161</v>
      </c>
      <c r="D38" s="168">
        <v>35123</v>
      </c>
      <c r="E38" s="168">
        <v>34336</v>
      </c>
      <c r="F38" s="169">
        <f t="shared" si="1"/>
        <v>0.8968759795214711</v>
      </c>
    </row>
    <row r="39" spans="1:6" ht="15">
      <c r="A39" s="145"/>
      <c r="B39" s="146" t="s">
        <v>241</v>
      </c>
      <c r="C39" s="168">
        <v>597</v>
      </c>
      <c r="D39" s="168">
        <v>42258</v>
      </c>
      <c r="E39" s="168">
        <v>40925</v>
      </c>
      <c r="F39" s="169">
        <f t="shared" si="1"/>
        <v>0.954964414887411</v>
      </c>
    </row>
    <row r="40" spans="1:6" ht="15">
      <c r="A40" s="145"/>
      <c r="B40" s="146" t="s">
        <v>242</v>
      </c>
      <c r="C40" s="168">
        <v>-33</v>
      </c>
      <c r="D40" s="168">
        <v>2777</v>
      </c>
      <c r="E40" s="168">
        <v>2782</v>
      </c>
      <c r="F40" s="169">
        <f t="shared" si="1"/>
        <v>1.0138483965014577</v>
      </c>
    </row>
    <row r="41" spans="1:6" ht="15.75" thickBot="1">
      <c r="A41" s="151"/>
      <c r="B41" s="152" t="s">
        <v>243</v>
      </c>
      <c r="C41" s="170">
        <v>-9118</v>
      </c>
      <c r="D41" s="170">
        <v>20105</v>
      </c>
      <c r="E41" s="170">
        <v>19065</v>
      </c>
      <c r="F41" s="171">
        <f t="shared" si="1"/>
        <v>1.7352325475562027</v>
      </c>
    </row>
    <row r="42" ht="15.75" thickTop="1"/>
  </sheetData>
  <sheetProtection/>
  <printOptions/>
  <pageMargins left="0.7" right="0.7" top="0.75" bottom="0.75" header="0.3" footer="0.3"/>
  <pageSetup fitToHeight="0" fitToWidth="1" horizontalDpi="600" verticalDpi="600" orientation="portrait" scale="97" r:id="rId1"/>
</worksheet>
</file>

<file path=xl/worksheets/sheet6.xml><?xml version="1.0" encoding="utf-8"?>
<worksheet xmlns="http://schemas.openxmlformats.org/spreadsheetml/2006/main" xmlns:r="http://schemas.openxmlformats.org/officeDocument/2006/relationships">
  <dimension ref="A1:T109"/>
  <sheetViews>
    <sheetView zoomScalePageLayoutView="0" workbookViewId="0" topLeftCell="A1">
      <selection activeCell="L17" sqref="L17"/>
    </sheetView>
  </sheetViews>
  <sheetFormatPr defaultColWidth="9.140625" defaultRowHeight="15"/>
  <cols>
    <col min="1" max="1" width="28.57421875" style="0" bestFit="1" customWidth="1"/>
    <col min="11" max="16" width="9.7109375" style="0" bestFit="1" customWidth="1"/>
    <col min="17" max="17" width="9.8515625" style="0" bestFit="1" customWidth="1"/>
    <col min="18" max="18" width="11.140625" style="0" customWidth="1"/>
    <col min="19" max="19" width="11.57421875" style="0" customWidth="1"/>
  </cols>
  <sheetData>
    <row r="1" spans="1:10" ht="15">
      <c r="A1" s="187" t="s">
        <v>97</v>
      </c>
      <c r="B1" s="187"/>
      <c r="C1" s="187"/>
      <c r="D1" s="187"/>
      <c r="E1" s="187"/>
      <c r="F1" s="187"/>
      <c r="G1" s="187"/>
      <c r="H1" s="187"/>
      <c r="I1" s="187"/>
      <c r="J1" s="187"/>
    </row>
    <row r="2" spans="1:10" ht="15">
      <c r="A2" s="187"/>
      <c r="B2" s="187"/>
      <c r="C2" s="187"/>
      <c r="D2" s="187"/>
      <c r="E2" s="187"/>
      <c r="F2" s="187"/>
      <c r="G2" s="187"/>
      <c r="H2" s="187"/>
      <c r="I2" s="187"/>
      <c r="J2" s="187"/>
    </row>
    <row r="3" spans="1:10" ht="15">
      <c r="A3" s="187"/>
      <c r="B3" s="187"/>
      <c r="C3" s="187"/>
      <c r="D3" s="187"/>
      <c r="E3" s="187"/>
      <c r="F3" s="187"/>
      <c r="G3" s="187"/>
      <c r="H3" s="187"/>
      <c r="I3" s="187"/>
      <c r="J3" s="187"/>
    </row>
    <row r="4" spans="1:10" ht="15">
      <c r="A4" s="187"/>
      <c r="B4" s="187"/>
      <c r="C4" s="187"/>
      <c r="D4" s="187"/>
      <c r="E4" s="187"/>
      <c r="F4" s="187"/>
      <c r="G4" s="187"/>
      <c r="H4" s="187"/>
      <c r="I4" s="187"/>
      <c r="J4" s="187"/>
    </row>
    <row r="5" spans="1:10" ht="15">
      <c r="A5" s="187"/>
      <c r="B5" s="187"/>
      <c r="C5" s="187"/>
      <c r="D5" s="187"/>
      <c r="E5" s="187"/>
      <c r="F5" s="187"/>
      <c r="G5" s="187"/>
      <c r="H5" s="187"/>
      <c r="I5" s="187"/>
      <c r="J5" s="187"/>
    </row>
    <row r="7" spans="1:19" ht="30">
      <c r="A7" s="6" t="s">
        <v>98</v>
      </c>
      <c r="B7" s="6" t="s">
        <v>100</v>
      </c>
      <c r="C7" s="6" t="s">
        <v>100</v>
      </c>
      <c r="D7" s="6" t="s">
        <v>100</v>
      </c>
      <c r="E7" s="6" t="s">
        <v>100</v>
      </c>
      <c r="F7" s="6" t="s">
        <v>100</v>
      </c>
      <c r="G7" s="6" t="s">
        <v>100</v>
      </c>
      <c r="H7" s="6" t="s">
        <v>100</v>
      </c>
      <c r="I7" s="6" t="s">
        <v>100</v>
      </c>
      <c r="J7" s="6" t="s">
        <v>100</v>
      </c>
      <c r="K7" s="6" t="s">
        <v>100</v>
      </c>
      <c r="L7" s="6" t="s">
        <v>100</v>
      </c>
      <c r="M7" s="6" t="s">
        <v>100</v>
      </c>
      <c r="N7" s="6" t="s">
        <v>100</v>
      </c>
      <c r="O7" s="6" t="s">
        <v>100</v>
      </c>
      <c r="P7" s="6" t="s">
        <v>100</v>
      </c>
      <c r="Q7" s="80" t="s">
        <v>105</v>
      </c>
      <c r="R7" s="45" t="s">
        <v>104</v>
      </c>
      <c r="S7" s="45" t="s">
        <v>107</v>
      </c>
    </row>
    <row r="8" spans="1:20" ht="15">
      <c r="A8" t="s">
        <v>99</v>
      </c>
      <c r="B8" t="s">
        <v>101</v>
      </c>
      <c r="C8" t="s">
        <v>101</v>
      </c>
      <c r="D8" t="s">
        <v>101</v>
      </c>
      <c r="E8" t="s">
        <v>101</v>
      </c>
      <c r="F8" t="s">
        <v>101</v>
      </c>
      <c r="G8" t="s">
        <v>101</v>
      </c>
      <c r="H8" t="s">
        <v>101</v>
      </c>
      <c r="I8" t="s">
        <v>101</v>
      </c>
      <c r="J8" t="s">
        <v>101</v>
      </c>
      <c r="K8" t="s">
        <v>101</v>
      </c>
      <c r="L8" t="s">
        <v>101</v>
      </c>
      <c r="M8" t="s">
        <v>101</v>
      </c>
      <c r="N8" t="s">
        <v>101</v>
      </c>
      <c r="O8" t="s">
        <v>101</v>
      </c>
      <c r="P8" t="s">
        <v>101</v>
      </c>
      <c r="Q8" t="s">
        <v>101</v>
      </c>
      <c r="R8" s="174" t="s">
        <v>106</v>
      </c>
      <c r="S8" s="174"/>
      <c r="T8" s="174"/>
    </row>
    <row r="9" spans="12:20" ht="15">
      <c r="L9" s="182" t="s">
        <v>103</v>
      </c>
      <c r="M9" s="182"/>
      <c r="N9" s="182"/>
      <c r="O9" s="182"/>
      <c r="R9" s="174"/>
      <c r="S9" s="174"/>
      <c r="T9" s="174"/>
    </row>
    <row r="10" spans="12:20" ht="15">
      <c r="L10" s="182"/>
      <c r="M10" s="182"/>
      <c r="N10" s="182"/>
      <c r="O10" s="182"/>
      <c r="R10" s="174"/>
      <c r="S10" s="174"/>
      <c r="T10" s="174"/>
    </row>
    <row r="11" spans="12:15" ht="15">
      <c r="L11" s="182"/>
      <c r="M11" s="182"/>
      <c r="N11" s="182"/>
      <c r="O11" s="182"/>
    </row>
    <row r="12" spans="12:15" ht="15">
      <c r="L12" s="182"/>
      <c r="M12" s="182"/>
      <c r="N12" s="182"/>
      <c r="O12" s="182"/>
    </row>
    <row r="18" spans="11:13" ht="15" customHeight="1">
      <c r="K18" s="187" t="s">
        <v>102</v>
      </c>
      <c r="L18" s="187"/>
      <c r="M18" s="187"/>
    </row>
    <row r="19" spans="11:13" ht="15">
      <c r="K19" s="187"/>
      <c r="L19" s="187"/>
      <c r="M19" s="187"/>
    </row>
    <row r="20" spans="11:13" ht="15">
      <c r="K20" s="3"/>
      <c r="L20" s="3"/>
      <c r="M20" s="3"/>
    </row>
    <row r="21" spans="11:13" ht="15">
      <c r="K21" s="3"/>
      <c r="L21" s="3"/>
      <c r="M21" s="3"/>
    </row>
    <row r="29" ht="15.75" thickBot="1"/>
    <row r="30" spans="1:19" ht="30.75" thickTop="1">
      <c r="A30" s="28" t="s">
        <v>296</v>
      </c>
      <c r="B30" s="81">
        <v>43160</v>
      </c>
      <c r="C30" s="81">
        <v>43161</v>
      </c>
      <c r="D30" s="81">
        <v>43162</v>
      </c>
      <c r="E30" s="81">
        <v>43163</v>
      </c>
      <c r="F30" s="81">
        <v>43164</v>
      </c>
      <c r="G30" s="81">
        <v>43165</v>
      </c>
      <c r="H30" s="81">
        <v>43166</v>
      </c>
      <c r="I30" s="81">
        <v>43167</v>
      </c>
      <c r="J30" s="81">
        <v>43168</v>
      </c>
      <c r="K30" s="81">
        <v>43169</v>
      </c>
      <c r="L30" s="81">
        <v>43170</v>
      </c>
      <c r="M30" s="81">
        <v>43171</v>
      </c>
      <c r="N30" s="81">
        <v>43172</v>
      </c>
      <c r="O30" s="81">
        <v>43173</v>
      </c>
      <c r="P30" s="81">
        <v>43174</v>
      </c>
      <c r="Q30" s="82" t="s">
        <v>105</v>
      </c>
      <c r="R30" s="113" t="s">
        <v>104</v>
      </c>
      <c r="S30" s="83" t="s">
        <v>107</v>
      </c>
    </row>
    <row r="31" spans="1:19" ht="15">
      <c r="A31" s="55" t="s">
        <v>297</v>
      </c>
      <c r="B31" s="84">
        <v>8.3</v>
      </c>
      <c r="C31" s="84">
        <v>8.4</v>
      </c>
      <c r="D31" s="85">
        <v>2.3</v>
      </c>
      <c r="E31" s="86">
        <v>0</v>
      </c>
      <c r="F31" s="86">
        <v>8.1</v>
      </c>
      <c r="G31" s="84">
        <v>14.5</v>
      </c>
      <c r="H31" s="84">
        <v>8.2</v>
      </c>
      <c r="I31" s="86">
        <v>8.1</v>
      </c>
      <c r="J31" s="86">
        <v>7.9</v>
      </c>
      <c r="K31" s="86">
        <v>0</v>
      </c>
      <c r="L31" s="86">
        <v>0</v>
      </c>
      <c r="M31" s="86">
        <v>8.1</v>
      </c>
      <c r="N31" s="86">
        <v>8.1</v>
      </c>
      <c r="O31" s="84">
        <v>0</v>
      </c>
      <c r="P31" s="85">
        <v>8</v>
      </c>
      <c r="Q31" s="86">
        <f>SUM(B31:P31)</f>
        <v>89.99999999999999</v>
      </c>
      <c r="R31" s="10">
        <f>11*8</f>
        <v>88</v>
      </c>
      <c r="S31" s="87">
        <f>Q31-R31</f>
        <v>1.9999999999999858</v>
      </c>
    </row>
    <row r="32" spans="1:19" ht="15">
      <c r="A32" s="55" t="s">
        <v>298</v>
      </c>
      <c r="B32" s="86">
        <v>8</v>
      </c>
      <c r="C32" s="84">
        <v>8.5</v>
      </c>
      <c r="D32" s="86">
        <v>0</v>
      </c>
      <c r="E32" s="86">
        <v>0</v>
      </c>
      <c r="F32" s="86">
        <v>8</v>
      </c>
      <c r="G32" s="86">
        <v>8</v>
      </c>
      <c r="H32" s="86">
        <v>8</v>
      </c>
      <c r="I32" s="86">
        <v>8</v>
      </c>
      <c r="J32" s="84">
        <v>9.5</v>
      </c>
      <c r="K32" s="86">
        <v>3.7</v>
      </c>
      <c r="L32" s="86">
        <v>1.6</v>
      </c>
      <c r="M32" s="86">
        <v>8</v>
      </c>
      <c r="N32" s="84">
        <v>8.6</v>
      </c>
      <c r="O32" s="84">
        <v>9.3</v>
      </c>
      <c r="P32" s="84">
        <v>10.4</v>
      </c>
      <c r="Q32" s="86">
        <f aca="true" t="shared" si="0" ref="Q32:Q37">SUM(B32:P32)</f>
        <v>99.60000000000001</v>
      </c>
      <c r="R32" s="10">
        <f aca="true" t="shared" si="1" ref="R32:R37">11*8</f>
        <v>88</v>
      </c>
      <c r="S32" s="87">
        <f aca="true" t="shared" si="2" ref="S32:S37">Q32-R32</f>
        <v>11.600000000000009</v>
      </c>
    </row>
    <row r="33" spans="1:19" ht="15">
      <c r="A33" s="55" t="s">
        <v>299</v>
      </c>
      <c r="B33" s="84">
        <v>9.1</v>
      </c>
      <c r="C33" s="86">
        <v>8</v>
      </c>
      <c r="D33" s="86">
        <v>0</v>
      </c>
      <c r="E33" s="86">
        <v>0</v>
      </c>
      <c r="F33" s="84">
        <v>8.4</v>
      </c>
      <c r="G33" s="86">
        <v>8</v>
      </c>
      <c r="H33" s="86">
        <v>8</v>
      </c>
      <c r="I33" s="86">
        <v>8</v>
      </c>
      <c r="J33" s="86">
        <v>8</v>
      </c>
      <c r="K33" s="86">
        <v>0</v>
      </c>
      <c r="L33" s="86">
        <v>0</v>
      </c>
      <c r="M33" s="86">
        <v>7.8</v>
      </c>
      <c r="N33" s="86">
        <v>8</v>
      </c>
      <c r="O33" s="86">
        <v>8</v>
      </c>
      <c r="P33" s="84">
        <v>8.5</v>
      </c>
      <c r="Q33" s="86">
        <f t="shared" si="0"/>
        <v>89.8</v>
      </c>
      <c r="R33" s="10">
        <f t="shared" si="1"/>
        <v>88</v>
      </c>
      <c r="S33" s="87">
        <f t="shared" si="2"/>
        <v>1.7999999999999972</v>
      </c>
    </row>
    <row r="34" spans="1:19" ht="15">
      <c r="A34" s="55" t="s">
        <v>300</v>
      </c>
      <c r="B34" s="86">
        <v>8.1</v>
      </c>
      <c r="C34" s="86">
        <v>8.1</v>
      </c>
      <c r="D34" s="86">
        <v>0</v>
      </c>
      <c r="E34" s="86">
        <v>0</v>
      </c>
      <c r="F34" s="84">
        <v>8.2</v>
      </c>
      <c r="G34" s="86">
        <v>8.1</v>
      </c>
      <c r="H34" s="86">
        <v>8.1</v>
      </c>
      <c r="I34" s="84">
        <v>8.2</v>
      </c>
      <c r="J34" s="86">
        <v>8.1</v>
      </c>
      <c r="K34" s="86">
        <v>0</v>
      </c>
      <c r="L34" s="86">
        <v>0</v>
      </c>
      <c r="M34" s="86">
        <v>8.1</v>
      </c>
      <c r="N34" s="86">
        <v>8.1</v>
      </c>
      <c r="O34" s="86">
        <v>7.9</v>
      </c>
      <c r="P34" s="86">
        <v>8.1</v>
      </c>
      <c r="Q34" s="86">
        <f t="shared" si="0"/>
        <v>89.1</v>
      </c>
      <c r="R34" s="10">
        <f t="shared" si="1"/>
        <v>88</v>
      </c>
      <c r="S34" s="87">
        <f t="shared" si="2"/>
        <v>1.0999999999999943</v>
      </c>
    </row>
    <row r="35" spans="1:19" ht="15">
      <c r="A35" s="55" t="s">
        <v>301</v>
      </c>
      <c r="B35" s="86">
        <v>8</v>
      </c>
      <c r="C35" s="84">
        <v>10</v>
      </c>
      <c r="D35" s="86">
        <v>4</v>
      </c>
      <c r="E35" s="86">
        <v>2</v>
      </c>
      <c r="F35" s="84">
        <v>20</v>
      </c>
      <c r="G35" s="86">
        <v>8.1</v>
      </c>
      <c r="H35" s="86">
        <v>8</v>
      </c>
      <c r="I35" s="86">
        <v>8</v>
      </c>
      <c r="J35" s="86">
        <v>8</v>
      </c>
      <c r="K35" s="86">
        <v>2</v>
      </c>
      <c r="L35" s="86">
        <v>0</v>
      </c>
      <c r="M35" s="86">
        <v>8</v>
      </c>
      <c r="N35" s="86">
        <v>8</v>
      </c>
      <c r="O35" s="86">
        <v>8</v>
      </c>
      <c r="P35" s="86">
        <v>7.8</v>
      </c>
      <c r="Q35" s="86">
        <f t="shared" si="0"/>
        <v>109.89999999999999</v>
      </c>
      <c r="R35" s="10">
        <f t="shared" si="1"/>
        <v>88</v>
      </c>
      <c r="S35" s="87">
        <f t="shared" si="2"/>
        <v>21.89999999999999</v>
      </c>
    </row>
    <row r="36" spans="1:19" ht="15">
      <c r="A36" s="55" t="s">
        <v>302</v>
      </c>
      <c r="B36" s="86">
        <v>8</v>
      </c>
      <c r="C36" s="86">
        <v>8</v>
      </c>
      <c r="D36" s="86">
        <v>1.3</v>
      </c>
      <c r="E36" s="86">
        <v>0</v>
      </c>
      <c r="F36" s="86">
        <v>8</v>
      </c>
      <c r="G36" s="86">
        <v>8</v>
      </c>
      <c r="H36" s="86">
        <v>8</v>
      </c>
      <c r="I36" s="86">
        <v>8</v>
      </c>
      <c r="J36" s="86">
        <v>8</v>
      </c>
      <c r="K36" s="86">
        <v>0</v>
      </c>
      <c r="L36" s="86">
        <v>0</v>
      </c>
      <c r="M36" s="86">
        <v>8</v>
      </c>
      <c r="N36" s="84">
        <v>9.3</v>
      </c>
      <c r="O36" s="86">
        <v>8</v>
      </c>
      <c r="P36" s="86">
        <v>8</v>
      </c>
      <c r="Q36" s="86">
        <f t="shared" si="0"/>
        <v>90.6</v>
      </c>
      <c r="R36" s="10">
        <f t="shared" si="1"/>
        <v>88</v>
      </c>
      <c r="S36" s="87">
        <f t="shared" si="2"/>
        <v>2.5999999999999943</v>
      </c>
    </row>
    <row r="37" spans="1:19" ht="15.75" thickBot="1">
      <c r="A37" s="173" t="s">
        <v>303</v>
      </c>
      <c r="B37" s="88">
        <v>7.9</v>
      </c>
      <c r="C37" s="88">
        <v>8.1</v>
      </c>
      <c r="D37" s="88">
        <v>0.7</v>
      </c>
      <c r="E37" s="88">
        <v>0</v>
      </c>
      <c r="F37" s="88">
        <v>8</v>
      </c>
      <c r="G37" s="88">
        <v>8</v>
      </c>
      <c r="H37" s="89">
        <v>6</v>
      </c>
      <c r="I37" s="88">
        <v>8.1</v>
      </c>
      <c r="J37" s="88">
        <v>8</v>
      </c>
      <c r="K37" s="88">
        <v>0.8</v>
      </c>
      <c r="L37" s="88">
        <v>0</v>
      </c>
      <c r="M37" s="89">
        <v>9</v>
      </c>
      <c r="N37" s="88">
        <v>8</v>
      </c>
      <c r="O37" s="88">
        <v>8</v>
      </c>
      <c r="P37" s="89">
        <v>8.6</v>
      </c>
      <c r="Q37" s="88">
        <f t="shared" si="0"/>
        <v>89.19999999999999</v>
      </c>
      <c r="R37" s="18">
        <f t="shared" si="1"/>
        <v>88</v>
      </c>
      <c r="S37" s="90">
        <f t="shared" si="2"/>
        <v>1.1999999999999886</v>
      </c>
    </row>
    <row r="38" ht="15.75" thickTop="1"/>
    <row r="50" ht="15">
      <c r="A50" t="s">
        <v>110</v>
      </c>
    </row>
    <row r="51" ht="15">
      <c r="A51" t="s">
        <v>111</v>
      </c>
    </row>
    <row r="52" spans="2:19" ht="30">
      <c r="B52" s="6" t="s">
        <v>100</v>
      </c>
      <c r="C52" s="6" t="s">
        <v>100</v>
      </c>
      <c r="D52" s="6" t="s">
        <v>100</v>
      </c>
      <c r="E52" s="6" t="s">
        <v>100</v>
      </c>
      <c r="F52" s="6" t="s">
        <v>100</v>
      </c>
      <c r="G52" s="6" t="s">
        <v>100</v>
      </c>
      <c r="H52" s="6" t="s">
        <v>100</v>
      </c>
      <c r="I52" s="6" t="s">
        <v>100</v>
      </c>
      <c r="J52" s="6" t="s">
        <v>100</v>
      </c>
      <c r="K52" s="6" t="s">
        <v>100</v>
      </c>
      <c r="L52" s="6" t="s">
        <v>100</v>
      </c>
      <c r="M52" s="6" t="s">
        <v>100</v>
      </c>
      <c r="N52" s="6" t="s">
        <v>100</v>
      </c>
      <c r="O52" s="6" t="s">
        <v>100</v>
      </c>
      <c r="P52" s="6" t="s">
        <v>100</v>
      </c>
      <c r="Q52" s="80" t="s">
        <v>105</v>
      </c>
      <c r="R52" s="45" t="s">
        <v>128</v>
      </c>
      <c r="S52" s="45" t="s">
        <v>104</v>
      </c>
    </row>
    <row r="53" spans="1:18" ht="15">
      <c r="A53" t="s">
        <v>23</v>
      </c>
      <c r="B53" t="s">
        <v>101</v>
      </c>
      <c r="C53" t="s">
        <v>101</v>
      </c>
      <c r="D53" t="s">
        <v>101</v>
      </c>
      <c r="E53" t="s">
        <v>101</v>
      </c>
      <c r="F53" t="s">
        <v>101</v>
      </c>
      <c r="G53" t="s">
        <v>101</v>
      </c>
      <c r="H53" t="s">
        <v>101</v>
      </c>
      <c r="I53" t="s">
        <v>101</v>
      </c>
      <c r="J53" t="s">
        <v>101</v>
      </c>
      <c r="K53" t="s">
        <v>101</v>
      </c>
      <c r="L53" t="s">
        <v>101</v>
      </c>
      <c r="M53" t="s">
        <v>101</v>
      </c>
      <c r="N53" t="s">
        <v>101</v>
      </c>
      <c r="O53" t="s">
        <v>101</v>
      </c>
      <c r="P53" t="s">
        <v>101</v>
      </c>
      <c r="Q53" t="s">
        <v>101</v>
      </c>
      <c r="R53" t="s">
        <v>129</v>
      </c>
    </row>
    <row r="54" spans="2:6" ht="15" customHeight="1">
      <c r="B54" s="174" t="s">
        <v>112</v>
      </c>
      <c r="C54" s="174"/>
      <c r="D54" s="174"/>
      <c r="E54" s="79"/>
      <c r="F54" s="79"/>
    </row>
    <row r="55" spans="2:6" ht="15">
      <c r="B55" s="174"/>
      <c r="C55" s="174"/>
      <c r="D55" s="174"/>
      <c r="E55" s="79"/>
      <c r="F55" s="79"/>
    </row>
    <row r="56" spans="2:6" ht="15">
      <c r="B56" s="174"/>
      <c r="C56" s="174"/>
      <c r="D56" s="174"/>
      <c r="E56" s="79"/>
      <c r="F56" s="79"/>
    </row>
    <row r="57" spans="2:6" ht="15">
      <c r="B57" s="79"/>
      <c r="C57" s="79"/>
      <c r="D57" s="79"/>
      <c r="E57" s="79"/>
      <c r="F57" s="79"/>
    </row>
    <row r="58" spans="2:6" ht="15">
      <c r="B58" s="79"/>
      <c r="C58" s="79"/>
      <c r="D58" s="79"/>
      <c r="E58" s="79"/>
      <c r="F58" s="79"/>
    </row>
    <row r="59" spans="2:6" ht="15">
      <c r="B59" s="79"/>
      <c r="C59" s="79"/>
      <c r="D59" s="79"/>
      <c r="E59" s="79"/>
      <c r="F59" s="79"/>
    </row>
    <row r="60" spans="1:17" ht="15.75" thickBot="1">
      <c r="A60" t="s">
        <v>113</v>
      </c>
      <c r="B60" s="92" t="s">
        <v>100</v>
      </c>
      <c r="C60" s="190" t="s">
        <v>115</v>
      </c>
      <c r="D60" s="190"/>
      <c r="E60" s="92" t="s">
        <v>122</v>
      </c>
      <c r="F60" s="92"/>
      <c r="G60" s="92"/>
      <c r="H60" s="92"/>
      <c r="I60" s="92"/>
      <c r="J60" s="92"/>
      <c r="K60" s="92"/>
      <c r="L60" s="92"/>
      <c r="M60" s="92"/>
      <c r="N60" s="92"/>
      <c r="O60" s="92"/>
      <c r="P60" s="92"/>
      <c r="Q60" s="92"/>
    </row>
    <row r="61" spans="2:17" ht="15">
      <c r="B61" s="6" t="s">
        <v>114</v>
      </c>
      <c r="C61" s="6" t="s">
        <v>151</v>
      </c>
      <c r="D61" s="6"/>
      <c r="E61" s="6" t="s">
        <v>116</v>
      </c>
      <c r="F61" s="176" t="s">
        <v>117</v>
      </c>
      <c r="G61" s="176"/>
      <c r="H61" s="176" t="s">
        <v>118</v>
      </c>
      <c r="I61" s="176"/>
      <c r="J61" s="176" t="s">
        <v>119</v>
      </c>
      <c r="K61" s="176"/>
      <c r="L61" s="176" t="s">
        <v>120</v>
      </c>
      <c r="M61" s="176"/>
      <c r="N61" s="176"/>
      <c r="O61" s="176" t="s">
        <v>121</v>
      </c>
      <c r="P61" s="176"/>
      <c r="Q61" s="176"/>
    </row>
    <row r="69" ht="15.75" thickBot="1"/>
    <row r="70" spans="1:19" ht="15.75" thickTop="1">
      <c r="A70" s="28" t="s">
        <v>304</v>
      </c>
      <c r="B70" s="29"/>
      <c r="C70" s="29"/>
      <c r="D70" s="29"/>
      <c r="E70" s="29"/>
      <c r="F70" s="29"/>
      <c r="G70" s="29"/>
      <c r="H70" s="29"/>
      <c r="I70" s="29"/>
      <c r="J70" s="29"/>
      <c r="K70" s="29"/>
      <c r="L70" s="29"/>
      <c r="M70" s="29"/>
      <c r="N70" s="29"/>
      <c r="O70" s="29"/>
      <c r="P70" s="29"/>
      <c r="Q70" s="29"/>
      <c r="R70" s="29"/>
      <c r="S70" s="30"/>
    </row>
    <row r="71" spans="1:19" ht="15">
      <c r="A71" s="31" t="s">
        <v>305</v>
      </c>
      <c r="B71" s="10"/>
      <c r="C71" s="10"/>
      <c r="D71" s="10"/>
      <c r="E71" s="10"/>
      <c r="F71" s="10"/>
      <c r="G71" s="10"/>
      <c r="H71" s="10"/>
      <c r="I71" s="10"/>
      <c r="J71" s="10"/>
      <c r="K71" s="10"/>
      <c r="L71" s="10"/>
      <c r="M71" s="10"/>
      <c r="N71" s="10"/>
      <c r="O71" s="10"/>
      <c r="P71" s="10"/>
      <c r="Q71" s="10"/>
      <c r="R71" s="10"/>
      <c r="S71" s="36"/>
    </row>
    <row r="72" spans="1:19" ht="30">
      <c r="A72" s="55"/>
      <c r="B72" s="34">
        <v>43160</v>
      </c>
      <c r="C72" s="34">
        <v>43161</v>
      </c>
      <c r="D72" s="34">
        <v>43162</v>
      </c>
      <c r="E72" s="34">
        <v>43163</v>
      </c>
      <c r="F72" s="34">
        <v>43164</v>
      </c>
      <c r="G72" s="34">
        <v>43165</v>
      </c>
      <c r="H72" s="34">
        <v>43166</v>
      </c>
      <c r="I72" s="34">
        <v>43167</v>
      </c>
      <c r="J72" s="34">
        <v>43168</v>
      </c>
      <c r="K72" s="34">
        <v>43169</v>
      </c>
      <c r="L72" s="34">
        <v>43170</v>
      </c>
      <c r="M72" s="34">
        <v>43171</v>
      </c>
      <c r="N72" s="34">
        <v>43172</v>
      </c>
      <c r="O72" s="34">
        <v>43173</v>
      </c>
      <c r="P72" s="34">
        <v>43174</v>
      </c>
      <c r="Q72" s="94" t="s">
        <v>105</v>
      </c>
      <c r="R72" s="53" t="s">
        <v>128</v>
      </c>
      <c r="S72" s="54" t="s">
        <v>104</v>
      </c>
    </row>
    <row r="73" spans="1:19" ht="15">
      <c r="A73" s="55" t="s">
        <v>124</v>
      </c>
      <c r="B73" s="95">
        <v>0</v>
      </c>
      <c r="C73" s="95">
        <v>0</v>
      </c>
      <c r="D73" s="95">
        <v>2.25</v>
      </c>
      <c r="E73" s="95">
        <v>0</v>
      </c>
      <c r="F73" s="95">
        <v>0</v>
      </c>
      <c r="G73" s="95">
        <v>0</v>
      </c>
      <c r="H73" s="95">
        <v>0</v>
      </c>
      <c r="I73" s="95">
        <v>0</v>
      </c>
      <c r="J73" s="95">
        <v>0</v>
      </c>
      <c r="K73" s="95">
        <v>0</v>
      </c>
      <c r="L73" s="95">
        <v>0</v>
      </c>
      <c r="M73" s="95">
        <v>0</v>
      </c>
      <c r="N73" s="95">
        <v>0</v>
      </c>
      <c r="O73" s="95">
        <v>0</v>
      </c>
      <c r="P73" s="95">
        <v>0</v>
      </c>
      <c r="Q73" s="95">
        <f>SUM(B73:P73)</f>
        <v>2.25</v>
      </c>
      <c r="R73" s="96">
        <f>Q73/Q78</f>
        <v>0.025037091988130557</v>
      </c>
      <c r="S73" s="36"/>
    </row>
    <row r="74" spans="1:19" ht="15">
      <c r="A74" s="55" t="s">
        <v>125</v>
      </c>
      <c r="B74" s="95">
        <v>7.38333333333333</v>
      </c>
      <c r="C74" s="95">
        <v>7.8</v>
      </c>
      <c r="D74" s="95">
        <v>0</v>
      </c>
      <c r="E74" s="95">
        <v>0</v>
      </c>
      <c r="F74" s="95">
        <v>6.93333333333333</v>
      </c>
      <c r="G74" s="95">
        <v>13.8166666666667</v>
      </c>
      <c r="H74" s="95">
        <v>7.26666666666667</v>
      </c>
      <c r="I74" s="95">
        <v>5.35</v>
      </c>
      <c r="J74" s="95">
        <v>6.48333333333333</v>
      </c>
      <c r="K74" s="95">
        <v>0</v>
      </c>
      <c r="L74" s="95">
        <v>0</v>
      </c>
      <c r="M74" s="95">
        <v>5.51666666666667</v>
      </c>
      <c r="N74" s="95">
        <v>6.45</v>
      </c>
      <c r="O74" s="95">
        <v>0</v>
      </c>
      <c r="P74" s="95">
        <v>4.83333333333333</v>
      </c>
      <c r="Q74" s="95">
        <f>SUM(B74:P74)</f>
        <v>71.83333333333336</v>
      </c>
      <c r="R74" s="96">
        <f>Q74/Q78</f>
        <v>0.79933234421365</v>
      </c>
      <c r="S74" s="36"/>
    </row>
    <row r="75" spans="1:19" ht="15">
      <c r="A75" s="55" t="s">
        <v>123</v>
      </c>
      <c r="B75" s="95">
        <v>0.866666666666667</v>
      </c>
      <c r="C75" s="95">
        <v>0.633333333333333</v>
      </c>
      <c r="D75" s="95">
        <v>0</v>
      </c>
      <c r="E75" s="95">
        <v>0</v>
      </c>
      <c r="F75" s="95">
        <v>0.783333333333333</v>
      </c>
      <c r="G75" s="95">
        <v>0.7</v>
      </c>
      <c r="H75" s="95">
        <v>0.9</v>
      </c>
      <c r="I75" s="95">
        <v>2.5</v>
      </c>
      <c r="J75" s="95">
        <v>1.43333333333333</v>
      </c>
      <c r="K75" s="95">
        <v>0</v>
      </c>
      <c r="L75" s="95">
        <v>0</v>
      </c>
      <c r="M75" s="95">
        <v>2.55</v>
      </c>
      <c r="N75" s="95">
        <v>1.68333333333333</v>
      </c>
      <c r="O75" s="95">
        <v>0</v>
      </c>
      <c r="P75" s="95">
        <v>3.16666666666667</v>
      </c>
      <c r="Q75" s="95">
        <f>SUM(B75:P75)</f>
        <v>15.216666666666663</v>
      </c>
      <c r="R75" s="96">
        <f>Q75/Q78</f>
        <v>0.16932492581602365</v>
      </c>
      <c r="S75" s="36"/>
    </row>
    <row r="76" spans="1:19" ht="15">
      <c r="A76" s="55" t="s">
        <v>126</v>
      </c>
      <c r="B76" s="95">
        <v>0</v>
      </c>
      <c r="C76" s="95">
        <v>0</v>
      </c>
      <c r="D76" s="95">
        <v>0</v>
      </c>
      <c r="E76" s="95">
        <v>0</v>
      </c>
      <c r="F76" s="95">
        <v>0.366666666666667</v>
      </c>
      <c r="G76" s="95">
        <v>0</v>
      </c>
      <c r="H76" s="95">
        <v>0</v>
      </c>
      <c r="I76" s="95">
        <v>0</v>
      </c>
      <c r="J76" s="95">
        <v>0</v>
      </c>
      <c r="K76" s="95">
        <v>0</v>
      </c>
      <c r="L76" s="95">
        <v>0</v>
      </c>
      <c r="M76" s="95">
        <v>0</v>
      </c>
      <c r="N76" s="95">
        <v>0</v>
      </c>
      <c r="O76" s="95">
        <v>0</v>
      </c>
      <c r="P76" s="95">
        <v>0</v>
      </c>
      <c r="Q76" s="95">
        <f>SUM(B76:P76)</f>
        <v>0.366666666666667</v>
      </c>
      <c r="R76" s="96">
        <f>Q76/Q78</f>
        <v>0.00408011869436202</v>
      </c>
      <c r="S76" s="36"/>
    </row>
    <row r="77" spans="1:19" ht="15">
      <c r="A77" s="55" t="s">
        <v>32</v>
      </c>
      <c r="B77" s="95">
        <v>0</v>
      </c>
      <c r="C77" s="95">
        <v>0</v>
      </c>
      <c r="D77" s="95">
        <v>0</v>
      </c>
      <c r="E77" s="95">
        <v>0</v>
      </c>
      <c r="F77" s="95">
        <v>0</v>
      </c>
      <c r="G77" s="95">
        <v>0</v>
      </c>
      <c r="H77" s="95">
        <v>0</v>
      </c>
      <c r="I77" s="95">
        <v>0.2</v>
      </c>
      <c r="J77" s="95">
        <v>0</v>
      </c>
      <c r="K77" s="95">
        <v>0</v>
      </c>
      <c r="L77" s="95">
        <v>0</v>
      </c>
      <c r="M77" s="95">
        <v>0</v>
      </c>
      <c r="N77" s="95">
        <v>0</v>
      </c>
      <c r="O77" s="95">
        <v>0</v>
      </c>
      <c r="P77" s="95">
        <v>0</v>
      </c>
      <c r="Q77" s="95">
        <f>SUM(B77:P77)</f>
        <v>0.2</v>
      </c>
      <c r="R77" s="96">
        <f>Q77/Q78</f>
        <v>0.0022255192878338275</v>
      </c>
      <c r="S77" s="36"/>
    </row>
    <row r="78" spans="1:19" ht="15.75" thickBot="1">
      <c r="A78" s="97" t="s">
        <v>127</v>
      </c>
      <c r="B78" s="98">
        <f>SUM(B73:B77)</f>
        <v>8.249999999999996</v>
      </c>
      <c r="C78" s="98">
        <f aca="true" t="shared" si="3" ref="C78:Q78">SUM(C73:C77)</f>
        <v>8.433333333333334</v>
      </c>
      <c r="D78" s="99">
        <f t="shared" si="3"/>
        <v>2.25</v>
      </c>
      <c r="E78" s="99">
        <f t="shared" si="3"/>
        <v>0</v>
      </c>
      <c r="F78" s="99">
        <f t="shared" si="3"/>
        <v>8.08333333333333</v>
      </c>
      <c r="G78" s="98">
        <f t="shared" si="3"/>
        <v>14.5166666666667</v>
      </c>
      <c r="H78" s="99">
        <f t="shared" si="3"/>
        <v>8.16666666666667</v>
      </c>
      <c r="I78" s="99">
        <f t="shared" si="3"/>
        <v>8.049999999999999</v>
      </c>
      <c r="J78" s="99">
        <f t="shared" si="3"/>
        <v>7.91666666666666</v>
      </c>
      <c r="K78" s="99">
        <f t="shared" si="3"/>
        <v>0</v>
      </c>
      <c r="L78" s="99">
        <f t="shared" si="3"/>
        <v>0</v>
      </c>
      <c r="M78" s="99">
        <f t="shared" si="3"/>
        <v>8.06666666666667</v>
      </c>
      <c r="N78" s="99">
        <f t="shared" si="3"/>
        <v>8.13333333333333</v>
      </c>
      <c r="O78" s="99">
        <f t="shared" si="3"/>
        <v>0</v>
      </c>
      <c r="P78" s="99">
        <f t="shared" si="3"/>
        <v>8</v>
      </c>
      <c r="Q78" s="99">
        <f t="shared" si="3"/>
        <v>89.86666666666669</v>
      </c>
      <c r="R78" s="18"/>
      <c r="S78" s="100">
        <f>11*8</f>
        <v>88</v>
      </c>
    </row>
    <row r="79" ht="15.75" thickTop="1"/>
    <row r="84" ht="15.75" thickBot="1"/>
    <row r="85" spans="1:17" ht="16.5" thickBot="1" thickTop="1">
      <c r="A85" s="28" t="s">
        <v>306</v>
      </c>
      <c r="B85" s="101">
        <v>43160</v>
      </c>
      <c r="C85" s="191" t="s">
        <v>115</v>
      </c>
      <c r="D85" s="191"/>
      <c r="E85" s="108">
        <v>8.3</v>
      </c>
      <c r="F85" s="102"/>
      <c r="G85" s="102"/>
      <c r="H85" s="102"/>
      <c r="I85" s="102"/>
      <c r="J85" s="102"/>
      <c r="K85" s="102"/>
      <c r="L85" s="102"/>
      <c r="M85" s="102"/>
      <c r="N85" s="102"/>
      <c r="O85" s="102"/>
      <c r="P85" s="102"/>
      <c r="Q85" s="103"/>
    </row>
    <row r="86" spans="1:17" ht="15">
      <c r="A86" s="55"/>
      <c r="B86" s="32" t="s">
        <v>114</v>
      </c>
      <c r="C86" s="32" t="s">
        <v>151</v>
      </c>
      <c r="D86" s="32"/>
      <c r="E86" s="32" t="s">
        <v>116</v>
      </c>
      <c r="F86" s="180" t="s">
        <v>117</v>
      </c>
      <c r="G86" s="180"/>
      <c r="H86" s="180" t="s">
        <v>118</v>
      </c>
      <c r="I86" s="180"/>
      <c r="J86" s="180" t="s">
        <v>119</v>
      </c>
      <c r="K86" s="180"/>
      <c r="L86" s="180" t="s">
        <v>120</v>
      </c>
      <c r="M86" s="180"/>
      <c r="N86" s="180"/>
      <c r="O86" s="180" t="s">
        <v>121</v>
      </c>
      <c r="P86" s="180"/>
      <c r="Q86" s="181"/>
    </row>
    <row r="87" spans="1:17" ht="15">
      <c r="A87" s="55"/>
      <c r="B87" s="10">
        <v>86157</v>
      </c>
      <c r="C87" s="188">
        <v>0</v>
      </c>
      <c r="D87" s="188"/>
      <c r="E87" s="104">
        <v>0.4</v>
      </c>
      <c r="F87" s="189">
        <v>43160.33125</v>
      </c>
      <c r="G87" s="189">
        <v>43160.33125</v>
      </c>
      <c r="H87" s="189">
        <v>43160.3479166667</v>
      </c>
      <c r="I87" s="189">
        <v>43160.3479166667</v>
      </c>
      <c r="J87" s="188" t="s">
        <v>132</v>
      </c>
      <c r="K87" s="188"/>
      <c r="L87" s="188" t="s">
        <v>133</v>
      </c>
      <c r="M87" s="188" t="s">
        <v>133</v>
      </c>
      <c r="N87" s="188" t="s">
        <v>133</v>
      </c>
      <c r="O87" s="177" t="s">
        <v>137</v>
      </c>
      <c r="P87" s="177" t="s">
        <v>137</v>
      </c>
      <c r="Q87" s="179" t="s">
        <v>137</v>
      </c>
    </row>
    <row r="88" spans="1:17" ht="15">
      <c r="A88" s="55"/>
      <c r="B88" s="10">
        <v>86237</v>
      </c>
      <c r="C88" s="193" t="s">
        <v>152</v>
      </c>
      <c r="D88" s="193"/>
      <c r="E88" s="95">
        <v>1.68333333333333</v>
      </c>
      <c r="F88" s="192">
        <v>43160.3479166667</v>
      </c>
      <c r="G88" s="192">
        <v>43160.3479166667</v>
      </c>
      <c r="H88" s="189">
        <v>43160.4180555556</v>
      </c>
      <c r="I88" s="189">
        <v>43160.4180555556</v>
      </c>
      <c r="J88" s="193" t="s">
        <v>130</v>
      </c>
      <c r="K88" s="193"/>
      <c r="L88" s="188" t="s">
        <v>134</v>
      </c>
      <c r="M88" s="188" t="s">
        <v>134</v>
      </c>
      <c r="N88" s="188" t="s">
        <v>134</v>
      </c>
      <c r="O88" s="177" t="s">
        <v>138</v>
      </c>
      <c r="P88" s="177" t="s">
        <v>138</v>
      </c>
      <c r="Q88" s="179" t="s">
        <v>138</v>
      </c>
    </row>
    <row r="89" spans="1:17" ht="15">
      <c r="A89" s="55"/>
      <c r="B89" s="10">
        <v>86158</v>
      </c>
      <c r="C89" s="188">
        <v>0</v>
      </c>
      <c r="D89" s="188"/>
      <c r="E89" s="95">
        <v>0.216666666666667</v>
      </c>
      <c r="F89" s="192">
        <v>43160.41875</v>
      </c>
      <c r="G89" s="192">
        <v>43160.41875</v>
      </c>
      <c r="H89" s="189">
        <v>43160.4277777778</v>
      </c>
      <c r="I89" s="189">
        <v>43160.4277777778</v>
      </c>
      <c r="J89" s="193" t="s">
        <v>132</v>
      </c>
      <c r="K89" s="193"/>
      <c r="L89" s="188" t="s">
        <v>135</v>
      </c>
      <c r="M89" s="188" t="s">
        <v>135</v>
      </c>
      <c r="N89" s="188" t="s">
        <v>135</v>
      </c>
      <c r="O89" s="177" t="s">
        <v>139</v>
      </c>
      <c r="P89" s="177" t="s">
        <v>139</v>
      </c>
      <c r="Q89" s="179" t="s">
        <v>139</v>
      </c>
    </row>
    <row r="90" spans="1:17" ht="15">
      <c r="A90" s="55"/>
      <c r="B90" s="10">
        <v>86237</v>
      </c>
      <c r="C90" s="193" t="s">
        <v>152</v>
      </c>
      <c r="D90" s="193"/>
      <c r="E90" s="95">
        <v>1.73333333333333</v>
      </c>
      <c r="F90" s="192">
        <v>43160.4277777778</v>
      </c>
      <c r="G90" s="192">
        <v>43160.4277777778</v>
      </c>
      <c r="H90" s="189">
        <v>43160.5</v>
      </c>
      <c r="I90" s="189">
        <v>43160.5</v>
      </c>
      <c r="J90" s="193" t="s">
        <v>130</v>
      </c>
      <c r="K90" s="193"/>
      <c r="L90" s="188" t="s">
        <v>134</v>
      </c>
      <c r="M90" s="188" t="s">
        <v>134</v>
      </c>
      <c r="N90" s="188" t="s">
        <v>134</v>
      </c>
      <c r="O90" s="177" t="s">
        <v>138</v>
      </c>
      <c r="P90" s="177" t="s">
        <v>138</v>
      </c>
      <c r="Q90" s="179" t="s">
        <v>138</v>
      </c>
    </row>
    <row r="91" spans="1:17" ht="15">
      <c r="A91" s="55"/>
      <c r="B91" s="10">
        <v>86237</v>
      </c>
      <c r="C91" s="193" t="s">
        <v>152</v>
      </c>
      <c r="D91" s="193"/>
      <c r="E91" s="95">
        <v>2</v>
      </c>
      <c r="F91" s="192">
        <v>43160.5208333333</v>
      </c>
      <c r="G91" s="192">
        <v>43160.5208333333</v>
      </c>
      <c r="H91" s="189">
        <v>43160.6041666667</v>
      </c>
      <c r="I91" s="189">
        <v>43160.6041666667</v>
      </c>
      <c r="J91" s="194" t="s">
        <v>130</v>
      </c>
      <c r="K91" s="194"/>
      <c r="L91" s="188" t="s">
        <v>134</v>
      </c>
      <c r="M91" s="188" t="s">
        <v>134</v>
      </c>
      <c r="N91" s="188" t="s">
        <v>134</v>
      </c>
      <c r="O91" s="177" t="s">
        <v>138</v>
      </c>
      <c r="P91" s="177" t="s">
        <v>138</v>
      </c>
      <c r="Q91" s="179" t="s">
        <v>138</v>
      </c>
    </row>
    <row r="92" spans="1:17" ht="15">
      <c r="A92" s="55"/>
      <c r="B92" s="10">
        <v>86316</v>
      </c>
      <c r="C92" s="193" t="s">
        <v>153</v>
      </c>
      <c r="D92" s="193"/>
      <c r="E92" s="95">
        <v>0.166666666666667</v>
      </c>
      <c r="F92" s="192">
        <v>43160.6041666667</v>
      </c>
      <c r="G92" s="192">
        <v>43160.6041666667</v>
      </c>
      <c r="H92" s="189">
        <v>43160.6111111111</v>
      </c>
      <c r="I92" s="189">
        <v>43160.6111111111</v>
      </c>
      <c r="J92" s="194" t="s">
        <v>131</v>
      </c>
      <c r="K92" s="194"/>
      <c r="L92" s="188" t="s">
        <v>136</v>
      </c>
      <c r="M92" s="188" t="s">
        <v>136</v>
      </c>
      <c r="N92" s="188" t="s">
        <v>136</v>
      </c>
      <c r="O92" s="177" t="s">
        <v>140</v>
      </c>
      <c r="P92" s="177" t="s">
        <v>140</v>
      </c>
      <c r="Q92" s="179" t="s">
        <v>140</v>
      </c>
    </row>
    <row r="93" spans="1:17" ht="15">
      <c r="A93" s="55"/>
      <c r="B93" s="10">
        <v>86158</v>
      </c>
      <c r="C93" s="188">
        <v>0</v>
      </c>
      <c r="D93" s="188"/>
      <c r="E93" s="95">
        <v>0.25</v>
      </c>
      <c r="F93" s="192">
        <v>43160.6111111111</v>
      </c>
      <c r="G93" s="192">
        <v>43160.6111111111</v>
      </c>
      <c r="H93" s="189">
        <v>43160.6215277778</v>
      </c>
      <c r="I93" s="189">
        <v>43160.6215277778</v>
      </c>
      <c r="J93" s="194" t="s">
        <v>132</v>
      </c>
      <c r="K93" s="194"/>
      <c r="L93" s="188" t="s">
        <v>135</v>
      </c>
      <c r="M93" s="188" t="s">
        <v>135</v>
      </c>
      <c r="N93" s="188" t="s">
        <v>135</v>
      </c>
      <c r="O93" s="177" t="s">
        <v>139</v>
      </c>
      <c r="P93" s="177" t="s">
        <v>139</v>
      </c>
      <c r="Q93" s="179" t="s">
        <v>139</v>
      </c>
    </row>
    <row r="94" spans="1:17" ht="15">
      <c r="A94" s="55"/>
      <c r="B94" s="10">
        <v>86237</v>
      </c>
      <c r="C94" s="193" t="s">
        <v>152</v>
      </c>
      <c r="D94" s="193"/>
      <c r="E94" s="95">
        <v>1.8</v>
      </c>
      <c r="F94" s="192">
        <v>43160.6215277778</v>
      </c>
      <c r="G94" s="192">
        <v>43160.6215277778</v>
      </c>
      <c r="H94" s="189">
        <v>43160.6965277778</v>
      </c>
      <c r="I94" s="189">
        <v>43160.6965277778</v>
      </c>
      <c r="J94" s="194" t="s">
        <v>130</v>
      </c>
      <c r="K94" s="194"/>
      <c r="L94" s="188" t="s">
        <v>134</v>
      </c>
      <c r="M94" s="188" t="s">
        <v>134</v>
      </c>
      <c r="N94" s="188" t="s">
        <v>134</v>
      </c>
      <c r="O94" s="177" t="s">
        <v>138</v>
      </c>
      <c r="P94" s="177" t="s">
        <v>138</v>
      </c>
      <c r="Q94" s="179" t="s">
        <v>138</v>
      </c>
    </row>
    <row r="95" spans="1:17" ht="15">
      <c r="A95" s="55"/>
      <c r="B95" s="10"/>
      <c r="C95" s="10"/>
      <c r="D95" s="10"/>
      <c r="E95" s="10"/>
      <c r="F95" s="10"/>
      <c r="G95" s="10"/>
      <c r="H95" s="10"/>
      <c r="I95" s="10"/>
      <c r="J95" s="10"/>
      <c r="K95" s="10"/>
      <c r="L95" s="10"/>
      <c r="M95" s="10"/>
      <c r="N95" s="10"/>
      <c r="O95" s="10"/>
      <c r="P95" s="10"/>
      <c r="Q95" s="36"/>
    </row>
    <row r="96" spans="1:17" ht="15">
      <c r="A96" s="55"/>
      <c r="B96" s="10"/>
      <c r="C96" s="10"/>
      <c r="D96" s="10"/>
      <c r="E96" s="10"/>
      <c r="F96" s="10"/>
      <c r="G96" s="10"/>
      <c r="H96" s="10"/>
      <c r="I96" s="10"/>
      <c r="J96" s="10"/>
      <c r="K96" s="10"/>
      <c r="L96" s="10"/>
      <c r="M96" s="10"/>
      <c r="N96" s="10"/>
      <c r="O96" s="10"/>
      <c r="P96" s="10"/>
      <c r="Q96" s="36"/>
    </row>
    <row r="97" spans="1:17" ht="15.75" thickBot="1">
      <c r="A97" s="55"/>
      <c r="B97" s="93">
        <v>43161</v>
      </c>
      <c r="C97" s="190" t="s">
        <v>115</v>
      </c>
      <c r="D97" s="190"/>
      <c r="E97" s="109">
        <v>8.4</v>
      </c>
      <c r="F97" s="91"/>
      <c r="G97" s="91"/>
      <c r="H97" s="91"/>
      <c r="I97" s="91"/>
      <c r="J97" s="91"/>
      <c r="K97" s="91"/>
      <c r="L97" s="91"/>
      <c r="M97" s="91"/>
      <c r="N97" s="91"/>
      <c r="O97" s="91"/>
      <c r="P97" s="91"/>
      <c r="Q97" s="106"/>
    </row>
    <row r="98" spans="1:17" ht="15">
      <c r="A98" s="55"/>
      <c r="B98" s="32" t="s">
        <v>114</v>
      </c>
      <c r="C98" s="32" t="s">
        <v>151</v>
      </c>
      <c r="D98" s="32"/>
      <c r="E98" s="32" t="s">
        <v>116</v>
      </c>
      <c r="F98" s="180" t="s">
        <v>117</v>
      </c>
      <c r="G98" s="180"/>
      <c r="H98" s="180" t="s">
        <v>118</v>
      </c>
      <c r="I98" s="180"/>
      <c r="J98" s="180" t="s">
        <v>119</v>
      </c>
      <c r="K98" s="180"/>
      <c r="L98" s="180" t="s">
        <v>120</v>
      </c>
      <c r="M98" s="180"/>
      <c r="N98" s="180"/>
      <c r="O98" s="180" t="s">
        <v>121</v>
      </c>
      <c r="P98" s="180"/>
      <c r="Q98" s="181"/>
    </row>
    <row r="99" spans="1:17" ht="15">
      <c r="A99" s="55"/>
      <c r="B99" s="10">
        <v>86157</v>
      </c>
      <c r="C99" s="188">
        <v>0</v>
      </c>
      <c r="D99" s="188"/>
      <c r="E99" s="104">
        <v>0.166666666666667</v>
      </c>
      <c r="F99" s="189">
        <v>43161.3333333333</v>
      </c>
      <c r="G99" s="189">
        <v>43161.3402777778</v>
      </c>
      <c r="H99" s="189">
        <v>43161.3402777778</v>
      </c>
      <c r="I99" s="189">
        <v>43161.3402777778</v>
      </c>
      <c r="J99" s="188" t="s">
        <v>132</v>
      </c>
      <c r="K99" s="188"/>
      <c r="L99" s="188" t="s">
        <v>133</v>
      </c>
      <c r="M99" s="188" t="s">
        <v>133</v>
      </c>
      <c r="N99" s="188" t="s">
        <v>133</v>
      </c>
      <c r="O99" s="177" t="s">
        <v>137</v>
      </c>
      <c r="P99" s="177" t="s">
        <v>137</v>
      </c>
      <c r="Q99" s="179" t="s">
        <v>137</v>
      </c>
    </row>
    <row r="100" spans="1:17" ht="15">
      <c r="A100" s="55"/>
      <c r="B100" s="10">
        <v>86189</v>
      </c>
      <c r="C100" s="193" t="s">
        <v>154</v>
      </c>
      <c r="D100" s="193"/>
      <c r="E100" s="95">
        <v>1.05</v>
      </c>
      <c r="F100" s="192">
        <v>43161.3402777778</v>
      </c>
      <c r="G100" s="192">
        <v>43161.3402777778</v>
      </c>
      <c r="H100" s="189">
        <v>43161.3840277778</v>
      </c>
      <c r="I100" s="189">
        <v>43161.3840277778</v>
      </c>
      <c r="J100" s="193" t="s">
        <v>132</v>
      </c>
      <c r="K100" s="193"/>
      <c r="L100" s="188" t="s">
        <v>143</v>
      </c>
      <c r="M100" s="188" t="s">
        <v>143</v>
      </c>
      <c r="N100" s="188" t="s">
        <v>143</v>
      </c>
      <c r="O100" s="177" t="s">
        <v>147</v>
      </c>
      <c r="P100" s="177" t="s">
        <v>147</v>
      </c>
      <c r="Q100" s="179" t="s">
        <v>147</v>
      </c>
    </row>
    <row r="101" spans="1:17" ht="15">
      <c r="A101" s="55"/>
      <c r="B101" s="10">
        <v>86237</v>
      </c>
      <c r="C101" s="193" t="s">
        <v>152</v>
      </c>
      <c r="D101" s="193"/>
      <c r="E101" s="95">
        <v>0.816666666666667</v>
      </c>
      <c r="F101" s="192">
        <v>43161.3840277778</v>
      </c>
      <c r="G101" s="192">
        <v>43161.3840277778</v>
      </c>
      <c r="H101" s="189">
        <v>43161.4180555556</v>
      </c>
      <c r="I101" s="189">
        <v>43161.4180555556</v>
      </c>
      <c r="J101" s="193" t="s">
        <v>130</v>
      </c>
      <c r="K101" s="193"/>
      <c r="L101" s="188" t="s">
        <v>134</v>
      </c>
      <c r="M101" s="188" t="s">
        <v>134</v>
      </c>
      <c r="N101" s="188" t="s">
        <v>134</v>
      </c>
      <c r="O101" s="177" t="s">
        <v>138</v>
      </c>
      <c r="P101" s="177" t="s">
        <v>138</v>
      </c>
      <c r="Q101" s="179" t="s">
        <v>138</v>
      </c>
    </row>
    <row r="102" spans="1:17" ht="15">
      <c r="A102" s="55"/>
      <c r="B102" s="10">
        <v>86158</v>
      </c>
      <c r="C102" s="188">
        <v>0</v>
      </c>
      <c r="D102" s="188"/>
      <c r="E102" s="95">
        <v>0.25</v>
      </c>
      <c r="F102" s="192">
        <v>43161.4180555556</v>
      </c>
      <c r="G102" s="192">
        <v>43161.4180555556</v>
      </c>
      <c r="H102" s="189">
        <v>43161.4284722222</v>
      </c>
      <c r="I102" s="189">
        <v>43161.4284722222</v>
      </c>
      <c r="J102" s="193" t="s">
        <v>132</v>
      </c>
      <c r="K102" s="193"/>
      <c r="L102" s="188" t="s">
        <v>135</v>
      </c>
      <c r="M102" s="188" t="s">
        <v>135</v>
      </c>
      <c r="N102" s="188" t="s">
        <v>135</v>
      </c>
      <c r="O102" s="177" t="s">
        <v>139</v>
      </c>
      <c r="P102" s="177" t="s">
        <v>139</v>
      </c>
      <c r="Q102" s="179" t="s">
        <v>139</v>
      </c>
    </row>
    <row r="103" spans="1:17" ht="15">
      <c r="A103" s="55"/>
      <c r="B103" s="10">
        <v>86237</v>
      </c>
      <c r="C103" s="193" t="s">
        <v>152</v>
      </c>
      <c r="D103" s="193"/>
      <c r="E103" s="95">
        <v>1.75</v>
      </c>
      <c r="F103" s="192">
        <v>43161.4284722222</v>
      </c>
      <c r="G103" s="192">
        <v>43161.4284722222</v>
      </c>
      <c r="H103" s="189">
        <v>43161.5013888889</v>
      </c>
      <c r="I103" s="189">
        <v>43161.5013888889</v>
      </c>
      <c r="J103" s="194" t="s">
        <v>130</v>
      </c>
      <c r="K103" s="194"/>
      <c r="L103" s="188" t="s">
        <v>134</v>
      </c>
      <c r="M103" s="188" t="s">
        <v>134</v>
      </c>
      <c r="N103" s="188" t="s">
        <v>134</v>
      </c>
      <c r="O103" s="177" t="s">
        <v>138</v>
      </c>
      <c r="P103" s="177" t="s">
        <v>138</v>
      </c>
      <c r="Q103" s="179" t="s">
        <v>138</v>
      </c>
    </row>
    <row r="104" spans="1:17" ht="15">
      <c r="A104" s="55"/>
      <c r="B104" s="10">
        <v>86337</v>
      </c>
      <c r="C104" s="193" t="s">
        <v>155</v>
      </c>
      <c r="D104" s="193"/>
      <c r="E104" s="95">
        <v>0.583333333333333</v>
      </c>
      <c r="F104" s="192">
        <v>43161.5208333333</v>
      </c>
      <c r="G104" s="192">
        <v>43161.5208333333</v>
      </c>
      <c r="H104" s="189">
        <v>43161.5451388889</v>
      </c>
      <c r="I104" s="189">
        <v>43161.5451388889</v>
      </c>
      <c r="J104" s="194" t="s">
        <v>142</v>
      </c>
      <c r="K104" s="194"/>
      <c r="L104" s="188" t="s">
        <v>144</v>
      </c>
      <c r="M104" s="188" t="s">
        <v>144</v>
      </c>
      <c r="N104" s="188" t="s">
        <v>144</v>
      </c>
      <c r="O104" s="177" t="s">
        <v>148</v>
      </c>
      <c r="P104" s="177" t="s">
        <v>148</v>
      </c>
      <c r="Q104" s="179" t="s">
        <v>148</v>
      </c>
    </row>
    <row r="105" spans="1:17" ht="15">
      <c r="A105" s="55"/>
      <c r="B105" s="10">
        <v>86370</v>
      </c>
      <c r="C105" s="188" t="s">
        <v>156</v>
      </c>
      <c r="D105" s="188"/>
      <c r="E105" s="95">
        <v>0.6</v>
      </c>
      <c r="F105" s="192">
        <v>43161.5451388889</v>
      </c>
      <c r="G105" s="192">
        <v>43161.5451388889</v>
      </c>
      <c r="H105" s="189">
        <v>43161.5701388889</v>
      </c>
      <c r="I105" s="189">
        <v>43161.5701388889</v>
      </c>
      <c r="J105" s="194" t="s">
        <v>141</v>
      </c>
      <c r="K105" s="194"/>
      <c r="L105" s="188" t="s">
        <v>145</v>
      </c>
      <c r="M105" s="188" t="s">
        <v>145</v>
      </c>
      <c r="N105" s="188" t="s">
        <v>145</v>
      </c>
      <c r="O105" s="177" t="s">
        <v>149</v>
      </c>
      <c r="P105" s="177" t="s">
        <v>149</v>
      </c>
      <c r="Q105" s="179" t="s">
        <v>149</v>
      </c>
    </row>
    <row r="106" spans="1:17" ht="15">
      <c r="A106" s="55"/>
      <c r="B106" s="10">
        <v>86237</v>
      </c>
      <c r="C106" s="193" t="s">
        <v>152</v>
      </c>
      <c r="D106" s="193"/>
      <c r="E106" s="95">
        <v>0.933333333333333</v>
      </c>
      <c r="F106" s="192">
        <v>43161.5701388889</v>
      </c>
      <c r="G106" s="192">
        <v>43161.5701388889</v>
      </c>
      <c r="H106" s="189">
        <v>43161.6090277778</v>
      </c>
      <c r="I106" s="189">
        <v>43161.6090277778</v>
      </c>
      <c r="J106" s="194" t="s">
        <v>130</v>
      </c>
      <c r="K106" s="194"/>
      <c r="L106" s="188" t="s">
        <v>134</v>
      </c>
      <c r="M106" s="188" t="s">
        <v>134</v>
      </c>
      <c r="N106" s="188" t="s">
        <v>134</v>
      </c>
      <c r="O106" s="177" t="s">
        <v>138</v>
      </c>
      <c r="P106" s="177" t="s">
        <v>138</v>
      </c>
      <c r="Q106" s="179" t="s">
        <v>138</v>
      </c>
    </row>
    <row r="107" spans="1:17" ht="15">
      <c r="A107" s="55"/>
      <c r="B107" s="10">
        <v>86158</v>
      </c>
      <c r="C107" s="188">
        <v>0</v>
      </c>
      <c r="D107" s="188"/>
      <c r="E107" s="104">
        <v>0.216666666666667</v>
      </c>
      <c r="F107" s="189">
        <v>43161.6090277778</v>
      </c>
      <c r="G107" s="189">
        <v>43161.6090277778</v>
      </c>
      <c r="H107" s="189">
        <v>43161.6180555556</v>
      </c>
      <c r="I107" s="189">
        <v>43161.6180555556</v>
      </c>
      <c r="J107" s="188" t="s">
        <v>132</v>
      </c>
      <c r="K107" s="188"/>
      <c r="L107" s="188" t="s">
        <v>135</v>
      </c>
      <c r="M107" s="188" t="s">
        <v>135</v>
      </c>
      <c r="N107" s="188" t="s">
        <v>135</v>
      </c>
      <c r="O107" s="177" t="s">
        <v>139</v>
      </c>
      <c r="P107" s="177" t="s">
        <v>139</v>
      </c>
      <c r="Q107" s="179" t="s">
        <v>139</v>
      </c>
    </row>
    <row r="108" spans="1:17" ht="15">
      <c r="A108" s="55"/>
      <c r="B108" s="10">
        <v>86237</v>
      </c>
      <c r="C108" s="193" t="s">
        <v>152</v>
      </c>
      <c r="D108" s="193"/>
      <c r="E108" s="95">
        <v>1.8</v>
      </c>
      <c r="F108" s="192">
        <v>43161.6180555556</v>
      </c>
      <c r="G108" s="192">
        <v>43161.6180555556</v>
      </c>
      <c r="H108" s="189">
        <v>43161.6930555556</v>
      </c>
      <c r="I108" s="189">
        <v>43161.6930555556</v>
      </c>
      <c r="J108" s="193" t="s">
        <v>130</v>
      </c>
      <c r="K108" s="193"/>
      <c r="L108" s="188" t="s">
        <v>134</v>
      </c>
      <c r="M108" s="188" t="s">
        <v>134</v>
      </c>
      <c r="N108" s="188" t="s">
        <v>134</v>
      </c>
      <c r="O108" s="177" t="s">
        <v>138</v>
      </c>
      <c r="P108" s="177" t="s">
        <v>138</v>
      </c>
      <c r="Q108" s="179" t="s">
        <v>138</v>
      </c>
    </row>
    <row r="109" spans="1:17" ht="15.75" thickBot="1">
      <c r="A109" s="58" t="s">
        <v>150</v>
      </c>
      <c r="B109" s="18">
        <v>86408</v>
      </c>
      <c r="C109" s="197" t="s">
        <v>157</v>
      </c>
      <c r="D109" s="197"/>
      <c r="E109" s="99">
        <v>0.266666666666667</v>
      </c>
      <c r="F109" s="198">
        <v>43161.6930555556</v>
      </c>
      <c r="G109" s="198">
        <v>43161.6930555556</v>
      </c>
      <c r="H109" s="199">
        <v>43161.7041666667</v>
      </c>
      <c r="I109" s="199">
        <v>43161.7041666667</v>
      </c>
      <c r="J109" s="200" t="s">
        <v>142</v>
      </c>
      <c r="K109" s="200"/>
      <c r="L109" s="197" t="s">
        <v>146</v>
      </c>
      <c r="M109" s="197" t="s">
        <v>146</v>
      </c>
      <c r="N109" s="197" t="s">
        <v>146</v>
      </c>
      <c r="O109" s="195"/>
      <c r="P109" s="195"/>
      <c r="Q109" s="196"/>
    </row>
    <row r="110" ht="15.75" thickTop="1"/>
  </sheetData>
  <sheetProtection/>
  <mergeCells count="137">
    <mergeCell ref="O109:Q109"/>
    <mergeCell ref="C109:D109"/>
    <mergeCell ref="F109:G109"/>
    <mergeCell ref="H109:I109"/>
    <mergeCell ref="J109:K109"/>
    <mergeCell ref="L109:N109"/>
    <mergeCell ref="O107:Q107"/>
    <mergeCell ref="C108:D108"/>
    <mergeCell ref="F108:G108"/>
    <mergeCell ref="H108:I108"/>
    <mergeCell ref="J108:K108"/>
    <mergeCell ref="L108:N108"/>
    <mergeCell ref="O108:Q108"/>
    <mergeCell ref="C107:D107"/>
    <mergeCell ref="F107:G107"/>
    <mergeCell ref="H107:I107"/>
    <mergeCell ref="J107:K107"/>
    <mergeCell ref="L107:N107"/>
    <mergeCell ref="O105:Q105"/>
    <mergeCell ref="C106:D106"/>
    <mergeCell ref="F106:G106"/>
    <mergeCell ref="H106:I106"/>
    <mergeCell ref="J106:K106"/>
    <mergeCell ref="L106:N106"/>
    <mergeCell ref="O106:Q106"/>
    <mergeCell ref="C105:D105"/>
    <mergeCell ref="F105:G105"/>
    <mergeCell ref="H105:I105"/>
    <mergeCell ref="J105:K105"/>
    <mergeCell ref="L105:N105"/>
    <mergeCell ref="O103:Q103"/>
    <mergeCell ref="C104:D104"/>
    <mergeCell ref="F104:G104"/>
    <mergeCell ref="H104:I104"/>
    <mergeCell ref="J104:K104"/>
    <mergeCell ref="L104:N104"/>
    <mergeCell ref="O104:Q104"/>
    <mergeCell ref="C103:D103"/>
    <mergeCell ref="F103:G103"/>
    <mergeCell ref="H103:I103"/>
    <mergeCell ref="J103:K103"/>
    <mergeCell ref="L103:N103"/>
    <mergeCell ref="O101:Q101"/>
    <mergeCell ref="C102:D102"/>
    <mergeCell ref="F102:G102"/>
    <mergeCell ref="H102:I102"/>
    <mergeCell ref="J102:K102"/>
    <mergeCell ref="L102:N102"/>
    <mergeCell ref="O102:Q102"/>
    <mergeCell ref="C101:D101"/>
    <mergeCell ref="F101:G101"/>
    <mergeCell ref="H101:I101"/>
    <mergeCell ref="J101:K101"/>
    <mergeCell ref="L101:N101"/>
    <mergeCell ref="O99:Q99"/>
    <mergeCell ref="C100:D100"/>
    <mergeCell ref="F100:G100"/>
    <mergeCell ref="H100:I100"/>
    <mergeCell ref="J100:K100"/>
    <mergeCell ref="L100:N100"/>
    <mergeCell ref="O100:Q100"/>
    <mergeCell ref="C99:D99"/>
    <mergeCell ref="F99:G99"/>
    <mergeCell ref="H99:I99"/>
    <mergeCell ref="J99:K99"/>
    <mergeCell ref="L99:N99"/>
    <mergeCell ref="O88:Q88"/>
    <mergeCell ref="C97:D97"/>
    <mergeCell ref="F98:G98"/>
    <mergeCell ref="H98:I98"/>
    <mergeCell ref="J98:K98"/>
    <mergeCell ref="L98:N98"/>
    <mergeCell ref="O98:Q98"/>
    <mergeCell ref="O93:Q93"/>
    <mergeCell ref="O92:Q92"/>
    <mergeCell ref="O91:Q91"/>
    <mergeCell ref="O90:Q90"/>
    <mergeCell ref="O89:Q89"/>
    <mergeCell ref="L88:N88"/>
    <mergeCell ref="L89:N89"/>
    <mergeCell ref="L90:N90"/>
    <mergeCell ref="L91:N91"/>
    <mergeCell ref="L92:N92"/>
    <mergeCell ref="H89:I89"/>
    <mergeCell ref="H88:I88"/>
    <mergeCell ref="J88:K88"/>
    <mergeCell ref="J89:K89"/>
    <mergeCell ref="J90:K90"/>
    <mergeCell ref="C89:D89"/>
    <mergeCell ref="C88:D88"/>
    <mergeCell ref="F88:G88"/>
    <mergeCell ref="F89:G89"/>
    <mergeCell ref="F90:G90"/>
    <mergeCell ref="O94:Q94"/>
    <mergeCell ref="C93:D93"/>
    <mergeCell ref="C92:D92"/>
    <mergeCell ref="C91:D91"/>
    <mergeCell ref="C90:D90"/>
    <mergeCell ref="F91:G91"/>
    <mergeCell ref="F92:G92"/>
    <mergeCell ref="F93:G93"/>
    <mergeCell ref="H93:I93"/>
    <mergeCell ref="H92:I92"/>
    <mergeCell ref="H91:I91"/>
    <mergeCell ref="H90:I90"/>
    <mergeCell ref="J91:K91"/>
    <mergeCell ref="J92:K92"/>
    <mergeCell ref="J93:K93"/>
    <mergeCell ref="L93:N93"/>
    <mergeCell ref="C94:D94"/>
    <mergeCell ref="F94:G94"/>
    <mergeCell ref="H94:I94"/>
    <mergeCell ref="J94:K94"/>
    <mergeCell ref="L94:N94"/>
    <mergeCell ref="A1:J5"/>
    <mergeCell ref="K18:M19"/>
    <mergeCell ref="L9:O12"/>
    <mergeCell ref="R8:T10"/>
    <mergeCell ref="B54:D56"/>
    <mergeCell ref="L86:N86"/>
    <mergeCell ref="O86:Q86"/>
    <mergeCell ref="C87:D87"/>
    <mergeCell ref="F87:G87"/>
    <mergeCell ref="H87:I87"/>
    <mergeCell ref="J87:K87"/>
    <mergeCell ref="L87:N87"/>
    <mergeCell ref="O87:Q87"/>
    <mergeCell ref="C60:D60"/>
    <mergeCell ref="C85:D85"/>
    <mergeCell ref="F86:G86"/>
    <mergeCell ref="H86:I86"/>
    <mergeCell ref="J86:K86"/>
    <mergeCell ref="F61:G61"/>
    <mergeCell ref="H61:I61"/>
    <mergeCell ref="J61:K61"/>
    <mergeCell ref="L61:N61"/>
    <mergeCell ref="O61:Q61"/>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O60"/>
  <sheetViews>
    <sheetView zoomScalePageLayoutView="0" workbookViewId="0" topLeftCell="A1">
      <selection activeCell="G9" sqref="G9"/>
    </sheetView>
  </sheetViews>
  <sheetFormatPr defaultColWidth="9.140625" defaultRowHeight="15"/>
  <cols>
    <col min="1" max="2" width="13.7109375" style="0" customWidth="1"/>
    <col min="3" max="3" width="11.28125" style="0" bestFit="1" customWidth="1"/>
    <col min="4" max="10" width="10.7109375" style="0" customWidth="1"/>
  </cols>
  <sheetData>
    <row r="1" spans="11:15" ht="15" customHeight="1">
      <c r="K1" s="174" t="s">
        <v>166</v>
      </c>
      <c r="L1" s="174"/>
      <c r="M1" s="174"/>
      <c r="N1" s="174"/>
      <c r="O1" s="174"/>
    </row>
    <row r="2" spans="1:15" ht="30">
      <c r="A2" s="6" t="s">
        <v>159</v>
      </c>
      <c r="B2" s="6" t="s">
        <v>167</v>
      </c>
      <c r="C2" s="45" t="s">
        <v>160</v>
      </c>
      <c r="D2" s="45" t="s">
        <v>161</v>
      </c>
      <c r="E2" s="7" t="s">
        <v>162</v>
      </c>
      <c r="F2" s="6" t="s">
        <v>171</v>
      </c>
      <c r="G2" s="45" t="s">
        <v>163</v>
      </c>
      <c r="H2" s="45" t="s">
        <v>164</v>
      </c>
      <c r="I2" s="45" t="s">
        <v>165</v>
      </c>
      <c r="J2" s="6" t="s">
        <v>171</v>
      </c>
      <c r="K2" s="174"/>
      <c r="L2" s="174"/>
      <c r="M2" s="174"/>
      <c r="N2" s="174"/>
      <c r="O2" s="174"/>
    </row>
    <row r="3" spans="2:15" ht="15">
      <c r="B3" s="174" t="s">
        <v>168</v>
      </c>
      <c r="K3" s="174"/>
      <c r="L3" s="174"/>
      <c r="M3" s="174"/>
      <c r="N3" s="174"/>
      <c r="O3" s="174"/>
    </row>
    <row r="4" spans="2:15" ht="15">
      <c r="B4" s="174"/>
      <c r="K4" s="174"/>
      <c r="L4" s="174"/>
      <c r="M4" s="174"/>
      <c r="N4" s="174"/>
      <c r="O4" s="174"/>
    </row>
    <row r="5" spans="11:15" ht="15">
      <c r="K5" s="79"/>
      <c r="L5" s="79"/>
      <c r="M5" s="79"/>
      <c r="N5" s="79"/>
      <c r="O5" s="79"/>
    </row>
    <row r="6" spans="11:15" ht="15">
      <c r="K6" s="79"/>
      <c r="L6" s="79"/>
      <c r="M6" s="79"/>
      <c r="N6" s="79"/>
      <c r="O6" s="79"/>
    </row>
    <row r="7" spans="11:15" ht="15">
      <c r="K7" s="79"/>
      <c r="L7" s="79"/>
      <c r="M7" s="79"/>
      <c r="N7" s="79"/>
      <c r="O7" s="79"/>
    </row>
    <row r="8" spans="11:15" ht="15">
      <c r="K8" s="79"/>
      <c r="L8" s="79"/>
      <c r="M8" s="79"/>
      <c r="N8" s="79"/>
      <c r="O8" s="79"/>
    </row>
    <row r="9" spans="11:15" ht="15">
      <c r="K9" s="79"/>
      <c r="L9" s="79"/>
      <c r="M9" s="79"/>
      <c r="N9" s="79"/>
      <c r="O9" s="79"/>
    </row>
    <row r="10" spans="11:15" ht="15">
      <c r="K10" s="79"/>
      <c r="L10" s="79"/>
      <c r="M10" s="79"/>
      <c r="N10" s="79"/>
      <c r="O10" s="79"/>
    </row>
    <row r="13" ht="15.75" thickBot="1"/>
    <row r="14" spans="1:9" ht="15.75" thickTop="1">
      <c r="A14" s="203" t="s">
        <v>169</v>
      </c>
      <c r="B14" s="186"/>
      <c r="C14" s="186"/>
      <c r="D14" s="29"/>
      <c r="E14" s="29"/>
      <c r="F14" s="29"/>
      <c r="G14" s="29"/>
      <c r="H14" s="29"/>
      <c r="I14" s="30"/>
    </row>
    <row r="15" spans="1:9" ht="30">
      <c r="A15" s="31" t="s">
        <v>159</v>
      </c>
      <c r="B15" s="53" t="s">
        <v>160</v>
      </c>
      <c r="C15" s="53" t="s">
        <v>161</v>
      </c>
      <c r="D15" s="111" t="s">
        <v>162</v>
      </c>
      <c r="E15" s="32" t="s">
        <v>171</v>
      </c>
      <c r="F15" s="53" t="s">
        <v>163</v>
      </c>
      <c r="G15" s="53" t="s">
        <v>164</v>
      </c>
      <c r="H15" s="53" t="s">
        <v>165</v>
      </c>
      <c r="I15" s="33" t="s">
        <v>171</v>
      </c>
    </row>
    <row r="16" spans="1:9" ht="15">
      <c r="A16" s="55" t="s">
        <v>307</v>
      </c>
      <c r="B16" s="105">
        <v>12</v>
      </c>
      <c r="C16" s="105">
        <v>9</v>
      </c>
      <c r="D16" s="105">
        <v>3</v>
      </c>
      <c r="E16" s="37">
        <f>C16/B16</f>
        <v>0.75</v>
      </c>
      <c r="F16" s="105">
        <v>9</v>
      </c>
      <c r="G16" s="105">
        <v>7</v>
      </c>
      <c r="H16" s="105">
        <v>2</v>
      </c>
      <c r="I16" s="38">
        <f>G16/F16</f>
        <v>0.7777777777777778</v>
      </c>
    </row>
    <row r="17" spans="1:9" ht="15.75" thickBot="1">
      <c r="A17" s="58" t="s">
        <v>308</v>
      </c>
      <c r="B17" s="107">
        <v>6</v>
      </c>
      <c r="C17" s="107">
        <v>4</v>
      </c>
      <c r="D17" s="107">
        <v>2</v>
      </c>
      <c r="E17" s="40">
        <f>C17/B17</f>
        <v>0.6666666666666666</v>
      </c>
      <c r="F17" s="107">
        <v>4</v>
      </c>
      <c r="G17" s="107">
        <v>2</v>
      </c>
      <c r="H17" s="107">
        <v>2</v>
      </c>
      <c r="I17" s="41">
        <f>G17/F17</f>
        <v>0.5</v>
      </c>
    </row>
    <row r="18" ht="15.75" thickTop="1"/>
    <row r="19" ht="15.75" thickBot="1"/>
    <row r="20" spans="1:9" ht="15.75" thickTop="1">
      <c r="A20" s="203" t="s">
        <v>96</v>
      </c>
      <c r="B20" s="186"/>
      <c r="C20" s="186"/>
      <c r="D20" s="29"/>
      <c r="E20" s="29"/>
      <c r="F20" s="29"/>
      <c r="G20" s="29"/>
      <c r="H20" s="29"/>
      <c r="I20" s="30"/>
    </row>
    <row r="21" spans="1:9" ht="30">
      <c r="A21" s="31" t="s">
        <v>159</v>
      </c>
      <c r="B21" s="53" t="s">
        <v>160</v>
      </c>
      <c r="C21" s="53" t="s">
        <v>161</v>
      </c>
      <c r="D21" s="111" t="s">
        <v>162</v>
      </c>
      <c r="E21" s="32" t="s">
        <v>171</v>
      </c>
      <c r="F21" s="53" t="s">
        <v>163</v>
      </c>
      <c r="G21" s="53" t="s">
        <v>164</v>
      </c>
      <c r="H21" s="53" t="s">
        <v>165</v>
      </c>
      <c r="I21" s="33" t="s">
        <v>171</v>
      </c>
    </row>
    <row r="22" spans="1:9" ht="15">
      <c r="A22" s="55" t="s">
        <v>309</v>
      </c>
      <c r="B22" s="105">
        <v>6</v>
      </c>
      <c r="C22" s="105">
        <v>5</v>
      </c>
      <c r="D22" s="105">
        <v>1</v>
      </c>
      <c r="E22" s="37">
        <f>C22/B22</f>
        <v>0.8333333333333334</v>
      </c>
      <c r="F22" s="105">
        <v>6</v>
      </c>
      <c r="G22" s="105">
        <v>5</v>
      </c>
      <c r="H22" s="105">
        <v>1</v>
      </c>
      <c r="I22" s="38">
        <f>G22/F22</f>
        <v>0.8333333333333334</v>
      </c>
    </row>
    <row r="23" spans="1:9" ht="15">
      <c r="A23" s="55" t="s">
        <v>310</v>
      </c>
      <c r="B23" s="105">
        <v>1</v>
      </c>
      <c r="C23" s="105">
        <v>1</v>
      </c>
      <c r="D23" s="105">
        <v>0</v>
      </c>
      <c r="E23" s="37">
        <f>C23/B23</f>
        <v>1</v>
      </c>
      <c r="F23" s="105">
        <v>1</v>
      </c>
      <c r="G23" s="105">
        <v>1</v>
      </c>
      <c r="H23" s="105">
        <v>0</v>
      </c>
      <c r="I23" s="38">
        <f>G23/F23</f>
        <v>1</v>
      </c>
    </row>
    <row r="24" spans="1:9" ht="15">
      <c r="A24" s="55" t="s">
        <v>311</v>
      </c>
      <c r="B24" s="105">
        <v>10</v>
      </c>
      <c r="C24" s="105">
        <v>8</v>
      </c>
      <c r="D24" s="105">
        <v>2</v>
      </c>
      <c r="E24" s="37">
        <f>C24/B24</f>
        <v>0.8</v>
      </c>
      <c r="F24" s="105">
        <v>10</v>
      </c>
      <c r="G24" s="105">
        <v>8</v>
      </c>
      <c r="H24" s="105">
        <v>2</v>
      </c>
      <c r="I24" s="38">
        <f>G24/F24</f>
        <v>0.8</v>
      </c>
    </row>
    <row r="25" spans="1:9" ht="15">
      <c r="A25" s="55" t="s">
        <v>312</v>
      </c>
      <c r="B25" s="105">
        <v>1</v>
      </c>
      <c r="C25" s="105">
        <v>1</v>
      </c>
      <c r="D25" s="105">
        <v>0</v>
      </c>
      <c r="E25" s="37">
        <f>C25/B25</f>
        <v>1</v>
      </c>
      <c r="F25" s="105">
        <v>0</v>
      </c>
      <c r="G25" s="105">
        <v>0</v>
      </c>
      <c r="H25" s="105">
        <v>0</v>
      </c>
      <c r="I25" s="38"/>
    </row>
    <row r="26" spans="1:9" ht="15.75" thickBot="1">
      <c r="A26" s="58" t="s">
        <v>313</v>
      </c>
      <c r="B26" s="107">
        <v>13</v>
      </c>
      <c r="C26" s="107">
        <v>8</v>
      </c>
      <c r="D26" s="107">
        <v>5</v>
      </c>
      <c r="E26" s="40">
        <f>C26/B26</f>
        <v>0.6153846153846154</v>
      </c>
      <c r="F26" s="107">
        <v>12</v>
      </c>
      <c r="G26" s="107">
        <v>7</v>
      </c>
      <c r="H26" s="107">
        <v>5</v>
      </c>
      <c r="I26" s="41">
        <f>G26/F26</f>
        <v>0.5833333333333334</v>
      </c>
    </row>
    <row r="27" ht="15.75" thickTop="1"/>
    <row r="29" ht="15.75" thickBot="1"/>
    <row r="30" spans="1:9" ht="15.75" thickTop="1">
      <c r="A30" s="203" t="s">
        <v>170</v>
      </c>
      <c r="B30" s="186"/>
      <c r="C30" s="186"/>
      <c r="D30" s="29"/>
      <c r="E30" s="29"/>
      <c r="F30" s="29"/>
      <c r="G30" s="29"/>
      <c r="H30" s="29"/>
      <c r="I30" s="30"/>
    </row>
    <row r="31" spans="1:9" ht="30">
      <c r="A31" s="31" t="s">
        <v>167</v>
      </c>
      <c r="B31" s="53" t="s">
        <v>160</v>
      </c>
      <c r="C31" s="53" t="s">
        <v>161</v>
      </c>
      <c r="D31" s="111" t="s">
        <v>162</v>
      </c>
      <c r="E31" s="32" t="s">
        <v>171</v>
      </c>
      <c r="F31" s="53" t="s">
        <v>163</v>
      </c>
      <c r="G31" s="53" t="s">
        <v>164</v>
      </c>
      <c r="H31" s="53" t="s">
        <v>165</v>
      </c>
      <c r="I31" s="33" t="s">
        <v>171</v>
      </c>
    </row>
    <row r="32" spans="1:9" ht="15">
      <c r="A32" s="55" t="s">
        <v>172</v>
      </c>
      <c r="B32" s="105">
        <v>2</v>
      </c>
      <c r="C32" s="105">
        <v>1</v>
      </c>
      <c r="D32" s="105">
        <v>1</v>
      </c>
      <c r="E32" s="37">
        <f aca="true" t="shared" si="0" ref="E32:E38">C32/B32</f>
        <v>0.5</v>
      </c>
      <c r="F32" s="105">
        <v>2</v>
      </c>
      <c r="G32" s="105">
        <v>1</v>
      </c>
      <c r="H32" s="105">
        <v>1</v>
      </c>
      <c r="I32" s="38">
        <f aca="true" t="shared" si="1" ref="I32:I38">G32/F32</f>
        <v>0.5</v>
      </c>
    </row>
    <row r="33" spans="1:9" ht="15">
      <c r="A33" s="55" t="s">
        <v>173</v>
      </c>
      <c r="B33" s="105">
        <v>3</v>
      </c>
      <c r="C33" s="105">
        <v>2</v>
      </c>
      <c r="D33" s="105">
        <v>1</v>
      </c>
      <c r="E33" s="37">
        <f t="shared" si="0"/>
        <v>0.6666666666666666</v>
      </c>
      <c r="F33" s="105">
        <v>2</v>
      </c>
      <c r="G33" s="105">
        <v>2</v>
      </c>
      <c r="H33" s="105">
        <v>0</v>
      </c>
      <c r="I33" s="38">
        <f t="shared" si="1"/>
        <v>1</v>
      </c>
    </row>
    <row r="34" spans="1:9" ht="15">
      <c r="A34" s="55" t="s">
        <v>174</v>
      </c>
      <c r="B34" s="105">
        <v>2</v>
      </c>
      <c r="C34" s="105">
        <v>2</v>
      </c>
      <c r="D34" s="105">
        <v>0</v>
      </c>
      <c r="E34" s="37">
        <f t="shared" si="0"/>
        <v>1</v>
      </c>
      <c r="F34" s="105">
        <v>0</v>
      </c>
      <c r="G34" s="105">
        <v>0</v>
      </c>
      <c r="H34" s="105">
        <v>0</v>
      </c>
      <c r="I34" s="38"/>
    </row>
    <row r="35" spans="1:9" ht="15">
      <c r="A35" s="55" t="s">
        <v>175</v>
      </c>
      <c r="B35" s="105">
        <v>1</v>
      </c>
      <c r="C35" s="105">
        <v>1</v>
      </c>
      <c r="D35" s="105">
        <v>0</v>
      </c>
      <c r="E35" s="37">
        <f t="shared" si="0"/>
        <v>1</v>
      </c>
      <c r="F35" s="105">
        <v>1</v>
      </c>
      <c r="G35" s="105">
        <v>1</v>
      </c>
      <c r="H35" s="105">
        <v>0</v>
      </c>
      <c r="I35" s="38">
        <f t="shared" si="1"/>
        <v>1</v>
      </c>
    </row>
    <row r="36" spans="1:9" ht="15">
      <c r="A36" s="55" t="s">
        <v>176</v>
      </c>
      <c r="B36" s="105">
        <v>1</v>
      </c>
      <c r="C36" s="105">
        <v>1</v>
      </c>
      <c r="D36" s="105">
        <v>0</v>
      </c>
      <c r="E36" s="37">
        <f t="shared" si="0"/>
        <v>1</v>
      </c>
      <c r="F36" s="105">
        <v>1</v>
      </c>
      <c r="G36" s="105">
        <v>1</v>
      </c>
      <c r="H36" s="105">
        <v>0</v>
      </c>
      <c r="I36" s="38">
        <f t="shared" si="1"/>
        <v>1</v>
      </c>
    </row>
    <row r="37" spans="1:9" ht="15">
      <c r="A37" s="55" t="s">
        <v>177</v>
      </c>
      <c r="B37" s="105">
        <v>1</v>
      </c>
      <c r="C37" s="105">
        <v>1</v>
      </c>
      <c r="D37" s="105">
        <v>0</v>
      </c>
      <c r="E37" s="37">
        <f t="shared" si="0"/>
        <v>1</v>
      </c>
      <c r="F37" s="105">
        <v>1</v>
      </c>
      <c r="G37" s="105">
        <v>1</v>
      </c>
      <c r="H37" s="105">
        <v>0</v>
      </c>
      <c r="I37" s="38">
        <f t="shared" si="1"/>
        <v>1</v>
      </c>
    </row>
    <row r="38" spans="1:9" ht="15.75" thickBot="1">
      <c r="A38" s="58" t="s">
        <v>178</v>
      </c>
      <c r="B38" s="107">
        <v>2</v>
      </c>
      <c r="C38" s="107">
        <v>1</v>
      </c>
      <c r="D38" s="107">
        <v>1</v>
      </c>
      <c r="E38" s="40">
        <f t="shared" si="0"/>
        <v>0.5</v>
      </c>
      <c r="F38" s="107">
        <v>2</v>
      </c>
      <c r="G38" s="107">
        <v>1</v>
      </c>
      <c r="H38" s="107">
        <v>1</v>
      </c>
      <c r="I38" s="41">
        <f t="shared" si="1"/>
        <v>0.5</v>
      </c>
    </row>
    <row r="39" ht="15.75" thickTop="1"/>
    <row r="45" spans="1:15" ht="15">
      <c r="A45" s="6" t="s">
        <v>159</v>
      </c>
      <c r="B45" s="6" t="s">
        <v>179</v>
      </c>
      <c r="C45" s="6" t="s">
        <v>180</v>
      </c>
      <c r="D45" s="6" t="s">
        <v>181</v>
      </c>
      <c r="E45" s="6" t="s">
        <v>182</v>
      </c>
      <c r="F45" s="176" t="s">
        <v>183</v>
      </c>
      <c r="G45" s="176"/>
      <c r="H45" s="176" t="s">
        <v>184</v>
      </c>
      <c r="I45" s="176"/>
      <c r="J45" s="176"/>
      <c r="K45" s="176"/>
      <c r="L45" s="174" t="s">
        <v>185</v>
      </c>
      <c r="M45" s="174"/>
      <c r="N45" s="174"/>
      <c r="O45" s="174"/>
    </row>
    <row r="46" spans="12:15" ht="15">
      <c r="L46" s="174"/>
      <c r="M46" s="174"/>
      <c r="N46" s="174"/>
      <c r="O46" s="174"/>
    </row>
    <row r="47" spans="12:15" ht="15">
      <c r="L47" s="174"/>
      <c r="M47" s="174"/>
      <c r="N47" s="174"/>
      <c r="O47" s="174"/>
    </row>
    <row r="48" spans="12:15" ht="15">
      <c r="L48" s="174"/>
      <c r="M48" s="174"/>
      <c r="N48" s="174"/>
      <c r="O48" s="174"/>
    </row>
    <row r="54" ht="15.75" thickBot="1"/>
    <row r="55" spans="1:12" ht="15.75" thickTop="1">
      <c r="A55" s="28" t="s">
        <v>159</v>
      </c>
      <c r="B55" s="13" t="s">
        <v>179</v>
      </c>
      <c r="C55" s="13" t="s">
        <v>180</v>
      </c>
      <c r="D55" s="13" t="s">
        <v>181</v>
      </c>
      <c r="E55" s="13" t="s">
        <v>182</v>
      </c>
      <c r="F55" s="186" t="s">
        <v>183</v>
      </c>
      <c r="G55" s="186"/>
      <c r="H55" s="186" t="s">
        <v>184</v>
      </c>
      <c r="I55" s="186"/>
      <c r="J55" s="186"/>
      <c r="K55" s="186"/>
      <c r="L55" s="30"/>
    </row>
    <row r="56" spans="1:12" ht="15">
      <c r="A56" s="55" t="s">
        <v>314</v>
      </c>
      <c r="B56" s="105" t="s">
        <v>186</v>
      </c>
      <c r="C56" s="12">
        <v>42996</v>
      </c>
      <c r="D56" s="105" t="s">
        <v>187</v>
      </c>
      <c r="E56" s="12">
        <v>43178</v>
      </c>
      <c r="F56" s="193" t="s">
        <v>193</v>
      </c>
      <c r="G56" s="193"/>
      <c r="H56" s="193" t="s">
        <v>188</v>
      </c>
      <c r="I56" s="193"/>
      <c r="J56" s="193"/>
      <c r="K56" s="193"/>
      <c r="L56" s="36"/>
    </row>
    <row r="57" spans="1:12" ht="15">
      <c r="A57" s="55" t="s">
        <v>314</v>
      </c>
      <c r="B57" s="105" t="s">
        <v>186</v>
      </c>
      <c r="C57" s="12">
        <v>42948</v>
      </c>
      <c r="D57" s="105" t="s">
        <v>187</v>
      </c>
      <c r="E57" s="12">
        <v>43179</v>
      </c>
      <c r="F57" s="193" t="s">
        <v>193</v>
      </c>
      <c r="G57" s="193"/>
      <c r="H57" s="193" t="s">
        <v>189</v>
      </c>
      <c r="I57" s="193"/>
      <c r="J57" s="193"/>
      <c r="K57" s="193"/>
      <c r="L57" s="36"/>
    </row>
    <row r="58" spans="1:12" ht="15">
      <c r="A58" s="55" t="s">
        <v>314</v>
      </c>
      <c r="B58" s="105" t="s">
        <v>186</v>
      </c>
      <c r="C58" s="12">
        <v>43122</v>
      </c>
      <c r="D58" s="105" t="s">
        <v>187</v>
      </c>
      <c r="E58" s="12">
        <v>43180</v>
      </c>
      <c r="F58" s="193" t="s">
        <v>194</v>
      </c>
      <c r="G58" s="193"/>
      <c r="H58" s="193" t="s">
        <v>190</v>
      </c>
      <c r="I58" s="193"/>
      <c r="J58" s="193"/>
      <c r="K58" s="193"/>
      <c r="L58" s="36"/>
    </row>
    <row r="59" spans="1:12" ht="15">
      <c r="A59" s="55" t="s">
        <v>314</v>
      </c>
      <c r="B59" s="105" t="s">
        <v>186</v>
      </c>
      <c r="C59" s="12">
        <v>43069</v>
      </c>
      <c r="D59" s="105" t="s">
        <v>187</v>
      </c>
      <c r="E59" s="12">
        <v>43181</v>
      </c>
      <c r="F59" s="193" t="s">
        <v>193</v>
      </c>
      <c r="G59" s="193"/>
      <c r="H59" s="194" t="s">
        <v>191</v>
      </c>
      <c r="I59" s="194"/>
      <c r="J59" s="194"/>
      <c r="K59" s="194"/>
      <c r="L59" s="36"/>
    </row>
    <row r="60" spans="1:12" ht="15.75" thickBot="1">
      <c r="A60" s="58" t="s">
        <v>314</v>
      </c>
      <c r="B60" s="107" t="s">
        <v>186</v>
      </c>
      <c r="C60" s="112">
        <v>43067</v>
      </c>
      <c r="D60" s="107" t="s">
        <v>187</v>
      </c>
      <c r="E60" s="112">
        <v>43182</v>
      </c>
      <c r="F60" s="200" t="s">
        <v>194</v>
      </c>
      <c r="G60" s="200"/>
      <c r="H60" s="201" t="s">
        <v>192</v>
      </c>
      <c r="I60" s="201"/>
      <c r="J60" s="201"/>
      <c r="K60" s="201"/>
      <c r="L60" s="202"/>
    </row>
    <row r="61" ht="15.75" thickTop="1"/>
  </sheetData>
  <sheetProtection/>
  <mergeCells count="20">
    <mergeCell ref="B3:B4"/>
    <mergeCell ref="A14:C14"/>
    <mergeCell ref="A20:C20"/>
    <mergeCell ref="A30:C30"/>
    <mergeCell ref="F45:G45"/>
    <mergeCell ref="H45:K45"/>
    <mergeCell ref="K1:O4"/>
    <mergeCell ref="L45:O48"/>
    <mergeCell ref="F55:G55"/>
    <mergeCell ref="H55:K55"/>
    <mergeCell ref="H60:L60"/>
    <mergeCell ref="F56:G56"/>
    <mergeCell ref="F57:G57"/>
    <mergeCell ref="F58:G58"/>
    <mergeCell ref="F59:G59"/>
    <mergeCell ref="F60:G60"/>
    <mergeCell ref="H56:K56"/>
    <mergeCell ref="H57:K57"/>
    <mergeCell ref="H58:K58"/>
    <mergeCell ref="H59:K59"/>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Linda Baines</dc:creator>
  <cp:keywords/>
  <dc:description/>
  <cp:lastModifiedBy>Brenda McLeod</cp:lastModifiedBy>
  <cp:lastPrinted>2018-04-24T23:05:41Z</cp:lastPrinted>
  <dcterms:created xsi:type="dcterms:W3CDTF">2018-03-16T20:17:09Z</dcterms:created>
  <dcterms:modified xsi:type="dcterms:W3CDTF">2018-10-31T22:24:41Z</dcterms:modified>
  <cp:category/>
  <cp:version/>
  <cp:contentType/>
  <cp:contentStatus/>
</cp:coreProperties>
</file>